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ltrina.bunjaku\Google Drive\UBT STATS\12_Statistikat e Shëndetësisë\"/>
    </mc:Choice>
  </mc:AlternateContent>
  <bookViews>
    <workbookView xWindow="0" yWindow="0" windowWidth="15360" windowHeight="7905"/>
  </bookViews>
  <sheets>
    <sheet name="Sheet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7" i="3" l="1"/>
  <c r="G32" i="3"/>
  <c r="R16" i="3"/>
  <c r="R17" i="3"/>
  <c r="R18" i="3"/>
  <c r="N16" i="3"/>
  <c r="O16" i="3"/>
  <c r="P16" i="3"/>
  <c r="N17" i="3"/>
  <c r="O17" i="3"/>
  <c r="P17" i="3"/>
  <c r="N18" i="3"/>
  <c r="O18" i="3"/>
  <c r="P18" i="3"/>
  <c r="M16" i="3"/>
  <c r="M17" i="3"/>
  <c r="M18" i="3"/>
  <c r="I16" i="3"/>
  <c r="J16" i="3"/>
  <c r="K16" i="3"/>
  <c r="I17" i="3"/>
  <c r="J17" i="3"/>
  <c r="K17" i="3"/>
  <c r="I18" i="3"/>
  <c r="J18" i="3"/>
  <c r="K18" i="3"/>
  <c r="H16" i="3"/>
  <c r="H17" i="3"/>
  <c r="H18" i="3"/>
  <c r="D16" i="3"/>
  <c r="E16" i="3"/>
  <c r="F16" i="3"/>
  <c r="D17" i="3"/>
  <c r="E17" i="3"/>
  <c r="F17" i="3"/>
  <c r="D18" i="3"/>
  <c r="E18" i="3"/>
  <c r="F18" i="3"/>
  <c r="G46" i="3"/>
  <c r="Q121" i="3" l="1"/>
  <c r="Q122" i="3"/>
  <c r="C123" i="3"/>
  <c r="L121" i="3"/>
  <c r="L122" i="3"/>
  <c r="G121" i="3"/>
  <c r="G122" i="3"/>
  <c r="C122" i="3" s="1"/>
  <c r="Q106" i="3"/>
  <c r="Q107" i="3"/>
  <c r="L106" i="3"/>
  <c r="L107" i="3"/>
  <c r="G106" i="3"/>
  <c r="G107" i="3"/>
  <c r="Q91" i="3"/>
  <c r="Q92" i="3"/>
  <c r="L91" i="3"/>
  <c r="L92" i="3"/>
  <c r="G91" i="3"/>
  <c r="G92" i="3"/>
  <c r="Q76" i="3"/>
  <c r="Q77" i="3"/>
  <c r="L76" i="3"/>
  <c r="C78" i="3"/>
  <c r="G76" i="3"/>
  <c r="G77" i="3"/>
  <c r="Q61" i="3"/>
  <c r="Q62" i="3"/>
  <c r="L61" i="3"/>
  <c r="L62" i="3"/>
  <c r="G61" i="3"/>
  <c r="G62" i="3"/>
  <c r="G18" i="3"/>
  <c r="Q46" i="3"/>
  <c r="Q47" i="3"/>
  <c r="C48" i="3"/>
  <c r="L46" i="3"/>
  <c r="L47" i="3"/>
  <c r="C47" i="3" s="1"/>
  <c r="Q31" i="3"/>
  <c r="Q32" i="3"/>
  <c r="C33" i="3"/>
  <c r="L31" i="3"/>
  <c r="L32" i="3"/>
  <c r="G31" i="3"/>
  <c r="L18" i="3" l="1"/>
  <c r="Q18" i="3"/>
  <c r="C93" i="3"/>
  <c r="C108" i="3"/>
  <c r="C107" i="3"/>
  <c r="C92" i="3"/>
  <c r="C77" i="3"/>
  <c r="Q17" i="3"/>
  <c r="C62" i="3"/>
  <c r="C32" i="3"/>
  <c r="L17" i="3"/>
  <c r="G17" i="3"/>
  <c r="C121" i="3"/>
  <c r="C106" i="3"/>
  <c r="C91" i="3"/>
  <c r="C76" i="3"/>
  <c r="C61" i="3"/>
  <c r="Q16" i="3"/>
  <c r="C46" i="3"/>
  <c r="L16" i="3"/>
  <c r="C31" i="3"/>
  <c r="C16" i="3" s="1"/>
  <c r="G16" i="3"/>
  <c r="C63" i="3"/>
  <c r="F15" i="3"/>
  <c r="E4" i="3"/>
  <c r="F4" i="3"/>
  <c r="G4" i="3"/>
  <c r="H4" i="3"/>
  <c r="I4" i="3"/>
  <c r="J4" i="3"/>
  <c r="K4" i="3"/>
  <c r="L4" i="3"/>
  <c r="M4" i="3"/>
  <c r="N4" i="3"/>
  <c r="O4" i="3"/>
  <c r="P4" i="3"/>
  <c r="R4" i="3"/>
  <c r="E5" i="3"/>
  <c r="F5" i="3"/>
  <c r="G5" i="3"/>
  <c r="H5" i="3"/>
  <c r="I5" i="3"/>
  <c r="J5" i="3"/>
  <c r="K5" i="3"/>
  <c r="L5" i="3"/>
  <c r="M5" i="3"/>
  <c r="N5" i="3"/>
  <c r="O5" i="3"/>
  <c r="P5" i="3"/>
  <c r="R5" i="3"/>
  <c r="E6" i="3"/>
  <c r="F6" i="3"/>
  <c r="G6" i="3"/>
  <c r="H6" i="3"/>
  <c r="I6" i="3"/>
  <c r="J6" i="3"/>
  <c r="K6" i="3"/>
  <c r="L6" i="3"/>
  <c r="M6" i="3"/>
  <c r="N6" i="3"/>
  <c r="O6" i="3"/>
  <c r="P6" i="3"/>
  <c r="R6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E8" i="3"/>
  <c r="F8" i="3"/>
  <c r="H8" i="3"/>
  <c r="I8" i="3"/>
  <c r="J8" i="3"/>
  <c r="K8" i="3"/>
  <c r="M8" i="3"/>
  <c r="N8" i="3"/>
  <c r="O8" i="3"/>
  <c r="P8" i="3"/>
  <c r="R8" i="3"/>
  <c r="E9" i="3"/>
  <c r="F9" i="3"/>
  <c r="H9" i="3"/>
  <c r="I9" i="3"/>
  <c r="J9" i="3"/>
  <c r="K9" i="3"/>
  <c r="M9" i="3"/>
  <c r="N9" i="3"/>
  <c r="O9" i="3"/>
  <c r="P9" i="3"/>
  <c r="R9" i="3"/>
  <c r="E10" i="3"/>
  <c r="F10" i="3"/>
  <c r="H10" i="3"/>
  <c r="I10" i="3"/>
  <c r="J10" i="3"/>
  <c r="K10" i="3"/>
  <c r="M10" i="3"/>
  <c r="N10" i="3"/>
  <c r="O10" i="3"/>
  <c r="P10" i="3"/>
  <c r="R10" i="3"/>
  <c r="E11" i="3"/>
  <c r="F11" i="3"/>
  <c r="H11" i="3"/>
  <c r="I11" i="3"/>
  <c r="J11" i="3"/>
  <c r="K11" i="3"/>
  <c r="M11" i="3"/>
  <c r="N11" i="3"/>
  <c r="O11" i="3"/>
  <c r="P11" i="3"/>
  <c r="R11" i="3"/>
  <c r="E12" i="3"/>
  <c r="F12" i="3"/>
  <c r="G12" i="3"/>
  <c r="H12" i="3"/>
  <c r="I12" i="3"/>
  <c r="J12" i="3"/>
  <c r="K12" i="3"/>
  <c r="L12" i="3"/>
  <c r="M12" i="3"/>
  <c r="N12" i="3"/>
  <c r="O12" i="3"/>
  <c r="P12" i="3"/>
  <c r="R12" i="3"/>
  <c r="E13" i="3"/>
  <c r="F13" i="3"/>
  <c r="H13" i="3"/>
  <c r="I13" i="3"/>
  <c r="J13" i="3"/>
  <c r="K13" i="3"/>
  <c r="M13" i="3"/>
  <c r="N13" i="3"/>
  <c r="O13" i="3"/>
  <c r="P13" i="3"/>
  <c r="R13" i="3"/>
  <c r="E14" i="3"/>
  <c r="F14" i="3"/>
  <c r="H14" i="3"/>
  <c r="I14" i="3"/>
  <c r="J14" i="3"/>
  <c r="K14" i="3"/>
  <c r="M14" i="3"/>
  <c r="N14" i="3"/>
  <c r="O14" i="3"/>
  <c r="P14" i="3"/>
  <c r="R14" i="3"/>
  <c r="E15" i="3"/>
  <c r="H15" i="3"/>
  <c r="I15" i="3"/>
  <c r="J15" i="3"/>
  <c r="K15" i="3"/>
  <c r="M15" i="3"/>
  <c r="N15" i="3"/>
  <c r="O15" i="3"/>
  <c r="P15" i="3"/>
  <c r="R15" i="3"/>
  <c r="D15" i="3"/>
  <c r="D5" i="3"/>
  <c r="D6" i="3"/>
  <c r="D7" i="3"/>
  <c r="D8" i="3"/>
  <c r="D9" i="3"/>
  <c r="D10" i="3"/>
  <c r="D11" i="3"/>
  <c r="D12" i="3"/>
  <c r="D13" i="3"/>
  <c r="D14" i="3"/>
  <c r="D4" i="3"/>
  <c r="C7" i="3"/>
  <c r="C18" i="3" l="1"/>
  <c r="C17" i="3"/>
  <c r="Q120" i="3"/>
  <c r="L120" i="3"/>
  <c r="G120" i="3"/>
  <c r="Q105" i="3"/>
  <c r="L105" i="3"/>
  <c r="G105" i="3"/>
  <c r="Q90" i="3"/>
  <c r="L90" i="3"/>
  <c r="G90" i="3"/>
  <c r="Q75" i="3"/>
  <c r="L75" i="3"/>
  <c r="G75" i="3"/>
  <c r="Q60" i="3"/>
  <c r="L60" i="3"/>
  <c r="G60" i="3"/>
  <c r="Q45" i="3"/>
  <c r="L45" i="3"/>
  <c r="G45" i="3"/>
  <c r="Q30" i="3"/>
  <c r="L30" i="3"/>
  <c r="L15" i="3" s="1"/>
  <c r="G30" i="3"/>
  <c r="Q15" i="3" l="1"/>
  <c r="G15" i="3"/>
  <c r="C120" i="3"/>
  <c r="C105" i="3"/>
  <c r="C90" i="3"/>
  <c r="C75" i="3"/>
  <c r="C60" i="3"/>
  <c r="C45" i="3"/>
  <c r="C30" i="3"/>
  <c r="Q119" i="3"/>
  <c r="L119" i="3"/>
  <c r="G119" i="3"/>
  <c r="Q104" i="3"/>
  <c r="L104" i="3"/>
  <c r="G104" i="3"/>
  <c r="Q89" i="3"/>
  <c r="L89" i="3"/>
  <c r="G89" i="3"/>
  <c r="Q74" i="3"/>
  <c r="L74" i="3"/>
  <c r="G74" i="3"/>
  <c r="Q59" i="3"/>
  <c r="G59" i="3"/>
  <c r="L59" i="3"/>
  <c r="Q44" i="3"/>
  <c r="L44" i="3"/>
  <c r="G44" i="3"/>
  <c r="Q29" i="3"/>
  <c r="L29" i="3"/>
  <c r="G29" i="3"/>
  <c r="Q14" i="3" l="1"/>
  <c r="G14" i="3"/>
  <c r="L14" i="3"/>
  <c r="C15" i="3"/>
  <c r="C104" i="3"/>
  <c r="C44" i="3"/>
  <c r="C29" i="3"/>
  <c r="C89" i="3"/>
  <c r="C59" i="3"/>
  <c r="C119" i="3"/>
  <c r="C74" i="3"/>
  <c r="Q94" i="3"/>
  <c r="Q79" i="3"/>
  <c r="Q49" i="3"/>
  <c r="Q34" i="3"/>
  <c r="Q110" i="3"/>
  <c r="Q95" i="3"/>
  <c r="Q80" i="3"/>
  <c r="Q65" i="3"/>
  <c r="Q50" i="3"/>
  <c r="Q35" i="3"/>
  <c r="Q20" i="3"/>
  <c r="Q96" i="3"/>
  <c r="Q81" i="3"/>
  <c r="Q36" i="3"/>
  <c r="Q6" i="3" s="1"/>
  <c r="L23" i="3"/>
  <c r="Q4" i="3" l="1"/>
  <c r="C14" i="3"/>
  <c r="Q5" i="3"/>
  <c r="Q102" i="3"/>
  <c r="C102" i="3" s="1"/>
  <c r="Q87" i="3"/>
  <c r="C87" i="3" s="1"/>
  <c r="Q57" i="3"/>
  <c r="C57" i="3" s="1"/>
  <c r="Q42" i="3"/>
  <c r="C42" i="3" s="1"/>
  <c r="Q27" i="3"/>
  <c r="Q25" i="3"/>
  <c r="Q12" i="3" l="1"/>
  <c r="C34" i="3"/>
  <c r="C35" i="3"/>
  <c r="C36" i="3"/>
  <c r="C49" i="3"/>
  <c r="C50" i="3"/>
  <c r="C51" i="3"/>
  <c r="C64" i="3"/>
  <c r="C65" i="3"/>
  <c r="C66" i="3"/>
  <c r="C72" i="3"/>
  <c r="C79" i="3"/>
  <c r="C80" i="3"/>
  <c r="C81" i="3"/>
  <c r="C94" i="3"/>
  <c r="C95" i="3"/>
  <c r="C96" i="3"/>
  <c r="C109" i="3"/>
  <c r="C110" i="3"/>
  <c r="C111" i="3"/>
  <c r="C117" i="3"/>
  <c r="C19" i="3"/>
  <c r="C20" i="3"/>
  <c r="C21" i="3"/>
  <c r="C27" i="3"/>
  <c r="C5" i="3" l="1"/>
  <c r="C4" i="3"/>
  <c r="C12" i="3"/>
  <c r="C6" i="3"/>
  <c r="G43" i="3"/>
  <c r="G28" i="3"/>
  <c r="G58" i="3"/>
  <c r="G118" i="3"/>
  <c r="L118" i="3"/>
  <c r="Q118" i="3"/>
  <c r="Q103" i="3"/>
  <c r="L103" i="3"/>
  <c r="G103" i="3"/>
  <c r="Q88" i="3"/>
  <c r="L88" i="3"/>
  <c r="G88" i="3"/>
  <c r="Q73" i="3"/>
  <c r="L73" i="3"/>
  <c r="G73" i="3"/>
  <c r="Q58" i="3"/>
  <c r="L58" i="3"/>
  <c r="Q43" i="3"/>
  <c r="L43" i="3"/>
  <c r="Q28" i="3"/>
  <c r="L28" i="3"/>
  <c r="L13" i="3" l="1"/>
  <c r="Q13" i="3"/>
  <c r="G13" i="3"/>
  <c r="C88" i="3"/>
  <c r="C118" i="3"/>
  <c r="C28" i="3"/>
  <c r="C73" i="3"/>
  <c r="C103" i="3"/>
  <c r="C43" i="3"/>
  <c r="C58" i="3"/>
  <c r="C13" i="3" l="1"/>
  <c r="L55" i="3"/>
  <c r="L114" i="3"/>
  <c r="Q23" i="3"/>
  <c r="Q8" i="3" s="1"/>
  <c r="Q24" i="3"/>
  <c r="Q26" i="3"/>
  <c r="Q38" i="3"/>
  <c r="Q39" i="3"/>
  <c r="Q40" i="3"/>
  <c r="Q41" i="3"/>
  <c r="Q53" i="3"/>
  <c r="Q54" i="3"/>
  <c r="Q55" i="3"/>
  <c r="Q56" i="3"/>
  <c r="Q69" i="3"/>
  <c r="Q70" i="3"/>
  <c r="Q71" i="3"/>
  <c r="Q83" i="3"/>
  <c r="Q84" i="3"/>
  <c r="Q85" i="3"/>
  <c r="Q86" i="3"/>
  <c r="Q98" i="3"/>
  <c r="Q99" i="3"/>
  <c r="Q100" i="3"/>
  <c r="Q101" i="3"/>
  <c r="Q113" i="3"/>
  <c r="Q114" i="3"/>
  <c r="Q115" i="3"/>
  <c r="Q116" i="3"/>
  <c r="L24" i="3"/>
  <c r="L25" i="3"/>
  <c r="L26" i="3"/>
  <c r="L38" i="3"/>
  <c r="L39" i="3"/>
  <c r="L40" i="3"/>
  <c r="L41" i="3"/>
  <c r="L53" i="3"/>
  <c r="L54" i="3"/>
  <c r="L56" i="3"/>
  <c r="L69" i="3"/>
  <c r="L70" i="3"/>
  <c r="L71" i="3"/>
  <c r="L83" i="3"/>
  <c r="L84" i="3"/>
  <c r="L85" i="3"/>
  <c r="L86" i="3"/>
  <c r="L98" i="3"/>
  <c r="L100" i="3"/>
  <c r="L101" i="3"/>
  <c r="L113" i="3"/>
  <c r="L115" i="3"/>
  <c r="L116" i="3"/>
  <c r="G23" i="3"/>
  <c r="G24" i="3"/>
  <c r="G25" i="3"/>
  <c r="G26" i="3"/>
  <c r="G38" i="3"/>
  <c r="G39" i="3"/>
  <c r="G40" i="3"/>
  <c r="G41" i="3"/>
  <c r="C41" i="3" s="1"/>
  <c r="G53" i="3"/>
  <c r="G54" i="3"/>
  <c r="G55" i="3"/>
  <c r="G56" i="3"/>
  <c r="G69" i="3"/>
  <c r="G70" i="3"/>
  <c r="G71" i="3"/>
  <c r="G83" i="3"/>
  <c r="G84" i="3"/>
  <c r="G85" i="3"/>
  <c r="G86" i="3"/>
  <c r="G98" i="3"/>
  <c r="G99" i="3"/>
  <c r="G100" i="3"/>
  <c r="G101" i="3"/>
  <c r="G113" i="3"/>
  <c r="C113" i="3" s="1"/>
  <c r="G114" i="3"/>
  <c r="G115" i="3"/>
  <c r="G116" i="3"/>
  <c r="C26" i="3" l="1"/>
  <c r="G11" i="3"/>
  <c r="L11" i="3"/>
  <c r="C25" i="3"/>
  <c r="G10" i="3"/>
  <c r="L10" i="3"/>
  <c r="C100" i="3"/>
  <c r="G9" i="3"/>
  <c r="L9" i="3"/>
  <c r="Q11" i="3"/>
  <c r="C114" i="3"/>
  <c r="C53" i="3"/>
  <c r="G8" i="3"/>
  <c r="L8" i="3"/>
  <c r="Q10" i="3"/>
  <c r="Q9" i="3"/>
  <c r="C101" i="3"/>
  <c r="C54" i="3"/>
  <c r="C55" i="3"/>
  <c r="C40" i="3"/>
  <c r="C115" i="3"/>
  <c r="C85" i="3"/>
  <c r="C83" i="3"/>
  <c r="C70" i="3"/>
  <c r="C56" i="3"/>
  <c r="C24" i="3"/>
  <c r="C38" i="3"/>
  <c r="C99" i="3"/>
  <c r="C116" i="3"/>
  <c r="C98" i="3"/>
  <c r="C84" i="3"/>
  <c r="C86" i="3"/>
  <c r="C71" i="3"/>
  <c r="C69" i="3"/>
  <c r="C39" i="3"/>
  <c r="C23" i="3"/>
  <c r="C8" i="3" s="1"/>
  <c r="C10" i="3" l="1"/>
  <c r="C9" i="3"/>
  <c r="C11" i="3"/>
</calcChain>
</file>

<file path=xl/sharedStrings.xml><?xml version="1.0" encoding="utf-8"?>
<sst xmlns="http://schemas.openxmlformats.org/spreadsheetml/2006/main" count="843" uniqueCount="31">
  <si>
    <t>Vitet</t>
  </si>
  <si>
    <t>Ferizaj</t>
  </si>
  <si>
    <t>Gjakovë</t>
  </si>
  <si>
    <t>Gjilan</t>
  </si>
  <si>
    <t>Komuna</t>
  </si>
  <si>
    <t>Mitrovicë</t>
  </si>
  <si>
    <t>Pejë</t>
  </si>
  <si>
    <t>Prizren</t>
  </si>
  <si>
    <t>Vushtrri</t>
  </si>
  <si>
    <t>Gjithsej</t>
  </si>
  <si>
    <t>Mjek</t>
  </si>
  <si>
    <t>Infermier</t>
  </si>
  <si>
    <t xml:space="preserve">Burimi: Agjencia e Statistikave të Kosovës. </t>
  </si>
  <si>
    <t>-</t>
  </si>
  <si>
    <t>Përqindja(%)</t>
  </si>
  <si>
    <t>Të praktikës së përgjithshme</t>
  </si>
  <si>
    <t>Në specializim</t>
  </si>
  <si>
    <t>Specialist</t>
  </si>
  <si>
    <t>Të lartë</t>
  </si>
  <si>
    <t>Të mesëm</t>
  </si>
  <si>
    <t>Të ulët</t>
  </si>
  <si>
    <t>Bashkëpunëtor shëndetësor dhe të tjerë</t>
  </si>
  <si>
    <t>Psikolog</t>
  </si>
  <si>
    <t>Punëtorë social</t>
  </si>
  <si>
    <t>Të tjerë</t>
  </si>
  <si>
    <t>Gjithsej të punësuar</t>
  </si>
  <si>
    <t>:</t>
  </si>
  <si>
    <t xml:space="preserve">Tabela 7. Të punësuarit në spitalet rajonale </t>
  </si>
  <si>
    <t>Kosova</t>
  </si>
  <si>
    <r>
      <t xml:space="preserve">Sqarim:  Informatat me </t>
    </r>
    <r>
      <rPr>
        <i/>
        <sz val="11"/>
        <color theme="1"/>
        <rFont val="Times New Roman"/>
        <family val="1"/>
      </rPr>
      <t>italic</t>
    </r>
    <r>
      <rPr>
        <sz val="11"/>
        <color theme="1"/>
        <rFont val="Times New Roman"/>
        <family val="1"/>
      </rPr>
      <t xml:space="preserve"> nënkuptojnë që nuk barazohen shumatoret.</t>
    </r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</si>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</sst>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92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 style="thin">
        <color indexed="64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/>
      <right style="medium">
        <color auto="1"/>
      </right>
      <top style="thin">
        <color indexed="64"/>
      </top>
      <bottom style="hair">
        <color auto="1"/>
      </bottom>
      <diagonal/>
    </border>
  </borders>
  <cellStyleXfs count="3">
    <xf numFmtId="0" fontId="0" fillId="0" borderId="0"/>
    <xf numFmtId="0" fontId="2" fillId="0" borderId="0"/>
    <xf numFmtId="43" fontId="3" fillId="0" borderId="0" applyFont="0" applyFill="0" applyBorder="0" applyAlignment="0" applyProtection="0"/>
  </cellStyleXfs>
  <cellXfs count="140">
    <xf numFmtId="0" fontId="0" fillId="0" borderId="0" xfId="0"/>
    <xf numFmtId="0" fontId="2" fillId="0" borderId="0" xfId="1"/>
    <xf numFmtId="164" fontId="0" fillId="0" borderId="0" xfId="2" applyNumberFormat="1" applyFont="1" applyBorder="1" applyAlignment="1">
      <alignment horizontal="right" vertical="center"/>
    </xf>
    <xf numFmtId="164" fontId="0" fillId="0" borderId="0" xfId="2" applyNumberFormat="1" applyFont="1" applyAlignment="1">
      <alignment horizontal="right" vertical="center"/>
    </xf>
    <xf numFmtId="0" fontId="1" fillId="4" borderId="53" xfId="0" applyFont="1" applyFill="1" applyBorder="1" applyAlignment="1">
      <alignment horizontal="center" vertical="center" wrapText="1"/>
    </xf>
    <xf numFmtId="0" fontId="1" fillId="4" borderId="56" xfId="0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164" fontId="4" fillId="0" borderId="38" xfId="2" quotePrefix="1" applyNumberFormat="1" applyFont="1" applyBorder="1" applyAlignment="1">
      <alignment horizontal="right" vertical="center"/>
    </xf>
    <xf numFmtId="164" fontId="4" fillId="0" borderId="39" xfId="2" quotePrefix="1" applyNumberFormat="1" applyFont="1" applyBorder="1" applyAlignment="1">
      <alignment horizontal="right" vertical="center"/>
    </xf>
    <xf numFmtId="164" fontId="4" fillId="0" borderId="40" xfId="2" quotePrefix="1" applyNumberFormat="1" applyFont="1" applyBorder="1" applyAlignment="1">
      <alignment horizontal="right" vertical="center"/>
    </xf>
    <xf numFmtId="164" fontId="4" fillId="0" borderId="34" xfId="2" applyNumberFormat="1" applyFont="1" applyBorder="1" applyAlignment="1">
      <alignment horizontal="right" vertical="center"/>
    </xf>
    <xf numFmtId="164" fontId="4" fillId="0" borderId="41" xfId="2" quotePrefix="1" applyNumberFormat="1" applyFont="1" applyBorder="1" applyAlignment="1">
      <alignment horizontal="right" vertical="center"/>
    </xf>
    <xf numFmtId="164" fontId="4" fillId="0" borderId="42" xfId="2" quotePrefix="1" applyNumberFormat="1" applyFont="1" applyBorder="1" applyAlignment="1">
      <alignment horizontal="right" vertical="center"/>
    </xf>
    <xf numFmtId="164" fontId="4" fillId="0" borderId="43" xfId="2" quotePrefix="1" applyNumberFormat="1" applyFont="1" applyBorder="1" applyAlignment="1">
      <alignment horizontal="right" vertical="center"/>
    </xf>
    <xf numFmtId="165" fontId="4" fillId="0" borderId="41" xfId="2" quotePrefix="1" applyNumberFormat="1" applyFont="1" applyBorder="1" applyAlignment="1">
      <alignment horizontal="right" vertical="center"/>
    </xf>
    <xf numFmtId="165" fontId="4" fillId="0" borderId="52" xfId="2" quotePrefix="1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164" fontId="4" fillId="0" borderId="6" xfId="2" quotePrefix="1" applyNumberFormat="1" applyFont="1" applyBorder="1" applyAlignment="1">
      <alignment horizontal="right" vertical="center"/>
    </xf>
    <xf numFmtId="164" fontId="4" fillId="0" borderId="16" xfId="2" quotePrefix="1" applyNumberFormat="1" applyFont="1" applyBorder="1" applyAlignment="1">
      <alignment horizontal="right" vertical="center"/>
    </xf>
    <xf numFmtId="164" fontId="4" fillId="0" borderId="24" xfId="2" quotePrefix="1" applyNumberFormat="1" applyFont="1" applyBorder="1" applyAlignment="1">
      <alignment horizontal="right" vertical="center"/>
    </xf>
    <xf numFmtId="164" fontId="4" fillId="0" borderId="51" xfId="2" applyNumberFormat="1" applyFont="1" applyBorder="1" applyAlignment="1">
      <alignment horizontal="right" vertical="center"/>
    </xf>
    <xf numFmtId="164" fontId="4" fillId="0" borderId="26" xfId="2" quotePrefix="1" applyNumberFormat="1" applyFont="1" applyBorder="1" applyAlignment="1">
      <alignment horizontal="right" vertical="center"/>
    </xf>
    <xf numFmtId="164" fontId="4" fillId="0" borderId="7" xfId="2" quotePrefix="1" applyNumberFormat="1" applyFont="1" applyBorder="1" applyAlignment="1">
      <alignment horizontal="right" vertical="center"/>
    </xf>
    <xf numFmtId="164" fontId="4" fillId="0" borderId="12" xfId="2" quotePrefix="1" applyNumberFormat="1" applyFont="1" applyBorder="1" applyAlignment="1">
      <alignment horizontal="right" vertical="center"/>
    </xf>
    <xf numFmtId="165" fontId="4" fillId="0" borderId="26" xfId="2" quotePrefix="1" applyNumberFormat="1" applyFont="1" applyBorder="1" applyAlignment="1">
      <alignment horizontal="right" vertical="center"/>
    </xf>
    <xf numFmtId="165" fontId="4" fillId="0" borderId="30" xfId="2" quotePrefix="1" applyNumberFormat="1" applyFont="1" applyBorder="1" applyAlignment="1">
      <alignment horizontal="right" vertical="center"/>
    </xf>
    <xf numFmtId="164" fontId="4" fillId="0" borderId="51" xfId="2" quotePrefix="1" applyNumberFormat="1" applyFont="1" applyBorder="1" applyAlignment="1">
      <alignment horizontal="right" vertical="center"/>
    </xf>
    <xf numFmtId="164" fontId="4" fillId="0" borderId="6" xfId="2" applyNumberFormat="1" applyFont="1" applyBorder="1" applyAlignment="1">
      <alignment horizontal="right" vertical="center"/>
    </xf>
    <xf numFmtId="164" fontId="4" fillId="0" borderId="16" xfId="2" applyNumberFormat="1" applyFont="1" applyBorder="1" applyAlignment="1">
      <alignment horizontal="right" vertical="center"/>
    </xf>
    <xf numFmtId="164" fontId="4" fillId="0" borderId="24" xfId="2" applyNumberFormat="1" applyFont="1" applyBorder="1" applyAlignment="1">
      <alignment horizontal="right" vertical="center"/>
    </xf>
    <xf numFmtId="164" fontId="4" fillId="3" borderId="51" xfId="2" applyNumberFormat="1" applyFont="1" applyFill="1" applyBorder="1" applyAlignment="1">
      <alignment horizontal="right" vertical="center"/>
    </xf>
    <xf numFmtId="165" fontId="4" fillId="3" borderId="26" xfId="2" applyNumberFormat="1" applyFont="1" applyFill="1" applyBorder="1" applyAlignment="1">
      <alignment horizontal="right" vertical="center"/>
    </xf>
    <xf numFmtId="164" fontId="4" fillId="0" borderId="7" xfId="2" applyNumberFormat="1" applyFont="1" applyBorder="1" applyAlignment="1">
      <alignment horizontal="right" vertical="center"/>
    </xf>
    <xf numFmtId="164" fontId="4" fillId="0" borderId="12" xfId="2" applyNumberFormat="1" applyFont="1" applyBorder="1" applyAlignment="1">
      <alignment horizontal="right" vertical="center"/>
    </xf>
    <xf numFmtId="165" fontId="4" fillId="0" borderId="30" xfId="2" applyNumberFormat="1" applyFont="1" applyBorder="1" applyAlignment="1">
      <alignment horizontal="right" vertical="center"/>
    </xf>
    <xf numFmtId="165" fontId="4" fillId="0" borderId="26" xfId="2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164" fontId="4" fillId="0" borderId="10" xfId="2" applyNumberFormat="1" applyFont="1" applyBorder="1" applyAlignment="1">
      <alignment horizontal="right" vertical="center"/>
    </xf>
    <xf numFmtId="164" fontId="4" fillId="0" borderId="17" xfId="2" applyNumberFormat="1" applyFont="1" applyBorder="1" applyAlignment="1">
      <alignment horizontal="right" vertical="center"/>
    </xf>
    <xf numFmtId="164" fontId="4" fillId="0" borderId="25" xfId="2" applyNumberFormat="1" applyFont="1" applyBorder="1" applyAlignment="1">
      <alignment horizontal="right" vertical="center"/>
    </xf>
    <xf numFmtId="164" fontId="4" fillId="0" borderId="45" xfId="2" applyNumberFormat="1" applyFont="1" applyBorder="1" applyAlignment="1">
      <alignment horizontal="right" vertical="center"/>
    </xf>
    <xf numFmtId="165" fontId="4" fillId="0" borderId="27" xfId="2" quotePrefix="1" applyNumberFormat="1" applyFont="1" applyBorder="1" applyAlignment="1">
      <alignment horizontal="right" vertical="center"/>
    </xf>
    <xf numFmtId="165" fontId="4" fillId="0" borderId="31" xfId="2" applyNumberFormat="1" applyFont="1" applyBorder="1" applyAlignment="1">
      <alignment horizontal="right" vertical="center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164" fontId="4" fillId="0" borderId="49" xfId="2" applyNumberFormat="1" applyFont="1" applyBorder="1" applyAlignment="1">
      <alignment horizontal="right" vertical="center"/>
    </xf>
    <xf numFmtId="164" fontId="4" fillId="0" borderId="48" xfId="2" applyNumberFormat="1" applyFont="1" applyBorder="1" applyAlignment="1">
      <alignment horizontal="right" vertical="center"/>
    </xf>
    <xf numFmtId="164" fontId="6" fillId="0" borderId="0" xfId="2" applyNumberFormat="1" applyFont="1" applyBorder="1" applyAlignment="1">
      <alignment horizontal="right" vertical="center"/>
    </xf>
    <xf numFmtId="0" fontId="6" fillId="4" borderId="54" xfId="0" applyFont="1" applyFill="1" applyBorder="1" applyAlignment="1">
      <alignment horizontal="center" vertical="center" wrapText="1"/>
    </xf>
    <xf numFmtId="0" fontId="4" fillId="4" borderId="55" xfId="0" applyFont="1" applyFill="1" applyBorder="1" applyAlignment="1">
      <alignment horizontal="center" vertical="center"/>
    </xf>
    <xf numFmtId="0" fontId="6" fillId="4" borderId="53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/>
    </xf>
    <xf numFmtId="164" fontId="6" fillId="2" borderId="3" xfId="2" applyNumberFormat="1" applyFont="1" applyFill="1" applyBorder="1" applyAlignment="1">
      <alignment horizontal="center" vertical="center" wrapText="1"/>
    </xf>
    <xf numFmtId="164" fontId="6" fillId="2" borderId="57" xfId="2" applyNumberFormat="1" applyFont="1" applyFill="1" applyBorder="1" applyAlignment="1">
      <alignment horizontal="center" vertical="center" wrapText="1"/>
    </xf>
    <xf numFmtId="164" fontId="6" fillId="2" borderId="3" xfId="2" applyNumberFormat="1" applyFont="1" applyFill="1" applyBorder="1" applyAlignment="1">
      <alignment horizontal="center" vertical="center"/>
    </xf>
    <xf numFmtId="164" fontId="6" fillId="2" borderId="13" xfId="2" applyNumberFormat="1" applyFont="1" applyFill="1" applyBorder="1" applyAlignment="1">
      <alignment horizontal="center" vertical="center" wrapText="1"/>
    </xf>
    <xf numFmtId="0" fontId="4" fillId="4" borderId="47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51" xfId="0" applyFont="1" applyFill="1" applyBorder="1" applyAlignment="1">
      <alignment horizontal="center" vertical="center" wrapText="1"/>
    </xf>
    <xf numFmtId="164" fontId="4" fillId="4" borderId="58" xfId="2" applyNumberFormat="1" applyFont="1" applyFill="1" applyBorder="1" applyAlignment="1">
      <alignment horizontal="center" vertical="center" wrapText="1"/>
    </xf>
    <xf numFmtId="164" fontId="4" fillId="4" borderId="6" xfId="2" applyNumberFormat="1" applyFont="1" applyFill="1" applyBorder="1" applyAlignment="1">
      <alignment horizontal="center" vertical="center" wrapText="1"/>
    </xf>
    <xf numFmtId="164" fontId="4" fillId="4" borderId="59" xfId="2" applyNumberFormat="1" applyFont="1" applyFill="1" applyBorder="1" applyAlignment="1">
      <alignment horizontal="center" vertical="center" wrapText="1"/>
    </xf>
    <xf numFmtId="164" fontId="4" fillId="4" borderId="5" xfId="2" applyNumberFormat="1" applyFont="1" applyFill="1" applyBorder="1" applyAlignment="1">
      <alignment horizontal="center" vertical="center" wrapText="1"/>
    </xf>
    <xf numFmtId="164" fontId="4" fillId="4" borderId="60" xfId="2" applyNumberFormat="1" applyFont="1" applyFill="1" applyBorder="1" applyAlignment="1">
      <alignment horizontal="center" vertical="center" wrapText="1"/>
    </xf>
    <xf numFmtId="164" fontId="4" fillId="4" borderId="16" xfId="2" applyNumberFormat="1" applyFont="1" applyFill="1" applyBorder="1" applyAlignment="1">
      <alignment horizontal="center" vertical="center" wrapText="1"/>
    </xf>
    <xf numFmtId="164" fontId="4" fillId="4" borderId="62" xfId="2" applyNumberFormat="1" applyFont="1" applyFill="1" applyBorder="1" applyAlignment="1">
      <alignment horizontal="center" vertical="center" wrapText="1"/>
    </xf>
    <xf numFmtId="164" fontId="4" fillId="4" borderId="7" xfId="2" applyNumberFormat="1" applyFont="1" applyFill="1" applyBorder="1" applyAlignment="1">
      <alignment horizontal="center" vertical="center" wrapText="1"/>
    </xf>
    <xf numFmtId="164" fontId="4" fillId="4" borderId="63" xfId="2" applyNumberFormat="1" applyFont="1" applyFill="1" applyBorder="1" applyAlignment="1">
      <alignment horizontal="center" vertical="center" wrapText="1"/>
    </xf>
    <xf numFmtId="164" fontId="4" fillId="4" borderId="64" xfId="2" applyNumberFormat="1" applyFont="1" applyFill="1" applyBorder="1" applyAlignment="1">
      <alignment horizontal="center" vertical="center" wrapText="1"/>
    </xf>
    <xf numFmtId="164" fontId="5" fillId="4" borderId="6" xfId="2" applyNumberFormat="1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/>
    </xf>
    <xf numFmtId="0" fontId="4" fillId="4" borderId="35" xfId="0" applyFont="1" applyFill="1" applyBorder="1" applyAlignment="1">
      <alignment horizontal="center" vertical="center" wrapText="1"/>
    </xf>
    <xf numFmtId="0" fontId="1" fillId="4" borderId="65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/>
    </xf>
    <xf numFmtId="164" fontId="4" fillId="4" borderId="15" xfId="2" applyNumberFormat="1" applyFont="1" applyFill="1" applyBorder="1" applyAlignment="1">
      <alignment horizontal="center" vertical="center" wrapText="1"/>
    </xf>
    <xf numFmtId="164" fontId="4" fillId="4" borderId="44" xfId="2" applyNumberFormat="1" applyFont="1" applyFill="1" applyBorder="1" applyAlignment="1">
      <alignment horizontal="center" vertical="center" wrapText="1"/>
    </xf>
    <xf numFmtId="164" fontId="4" fillId="4" borderId="33" xfId="2" applyNumberFormat="1" applyFont="1" applyFill="1" applyBorder="1" applyAlignment="1">
      <alignment horizontal="center" vertical="center" wrapText="1"/>
    </xf>
    <xf numFmtId="164" fontId="4" fillId="4" borderId="32" xfId="2" applyNumberFormat="1" applyFont="1" applyFill="1" applyBorder="1" applyAlignment="1">
      <alignment horizontal="center" vertical="center" wrapText="1"/>
    </xf>
    <xf numFmtId="164" fontId="4" fillId="4" borderId="66" xfId="2" applyNumberFormat="1" applyFont="1" applyFill="1" applyBorder="1" applyAlignment="1">
      <alignment horizontal="center" vertical="center" wrapText="1"/>
    </xf>
    <xf numFmtId="0" fontId="4" fillId="4" borderId="48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5" fillId="0" borderId="0" xfId="1" applyFont="1"/>
    <xf numFmtId="0" fontId="4" fillId="0" borderId="69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/>
    </xf>
    <xf numFmtId="0" fontId="4" fillId="0" borderId="70" xfId="0" applyFont="1" applyBorder="1" applyAlignment="1">
      <alignment horizontal="center"/>
    </xf>
    <xf numFmtId="164" fontId="4" fillId="0" borderId="71" xfId="2" quotePrefix="1" applyNumberFormat="1" applyFont="1" applyBorder="1" applyAlignment="1">
      <alignment horizontal="right" vertical="center"/>
    </xf>
    <xf numFmtId="164" fontId="4" fillId="0" borderId="72" xfId="2" quotePrefix="1" applyNumberFormat="1" applyFont="1" applyBorder="1" applyAlignment="1">
      <alignment horizontal="right" vertical="center"/>
    </xf>
    <xf numFmtId="164" fontId="4" fillId="0" borderId="73" xfId="2" quotePrefix="1" applyNumberFormat="1" applyFont="1" applyBorder="1" applyAlignment="1">
      <alignment horizontal="right" vertical="center"/>
    </xf>
    <xf numFmtId="164" fontId="4" fillId="0" borderId="70" xfId="2" applyNumberFormat="1" applyFont="1" applyBorder="1" applyAlignment="1">
      <alignment horizontal="right" vertical="center"/>
    </xf>
    <xf numFmtId="164" fontId="4" fillId="0" borderId="74" xfId="2" quotePrefix="1" applyNumberFormat="1" applyFont="1" applyBorder="1" applyAlignment="1">
      <alignment horizontal="right" vertical="center"/>
    </xf>
    <xf numFmtId="164" fontId="4" fillId="0" borderId="75" xfId="2" quotePrefix="1" applyNumberFormat="1" applyFont="1" applyBorder="1" applyAlignment="1">
      <alignment horizontal="right" vertical="center"/>
    </xf>
    <xf numFmtId="164" fontId="4" fillId="0" borderId="76" xfId="2" quotePrefix="1" applyNumberFormat="1" applyFont="1" applyBorder="1" applyAlignment="1">
      <alignment horizontal="right" vertical="center"/>
    </xf>
    <xf numFmtId="165" fontId="4" fillId="0" borderId="74" xfId="2" quotePrefix="1" applyNumberFormat="1" applyFont="1" applyBorder="1" applyAlignment="1">
      <alignment horizontal="right" vertical="center"/>
    </xf>
    <xf numFmtId="165" fontId="4" fillId="0" borderId="77" xfId="2" quotePrefix="1" applyNumberFormat="1" applyFont="1" applyBorder="1" applyAlignment="1">
      <alignment horizontal="right" vertical="center"/>
    </xf>
    <xf numFmtId="0" fontId="4" fillId="0" borderId="51" xfId="0" applyFont="1" applyBorder="1" applyAlignment="1">
      <alignment horizontal="center"/>
    </xf>
    <xf numFmtId="164" fontId="4" fillId="0" borderId="78" xfId="2" applyNumberFormat="1" applyFont="1" applyBorder="1" applyAlignment="1">
      <alignment horizontal="right" vertical="center"/>
    </xf>
    <xf numFmtId="164" fontId="4" fillId="0" borderId="80" xfId="2" applyNumberFormat="1" applyFont="1" applyBorder="1" applyAlignment="1">
      <alignment horizontal="right" vertical="center"/>
    </xf>
    <xf numFmtId="164" fontId="4" fillId="0" borderId="79" xfId="2" applyNumberFormat="1" applyFont="1" applyBorder="1" applyAlignment="1">
      <alignment horizontal="right" vertical="center"/>
    </xf>
    <xf numFmtId="164" fontId="4" fillId="0" borderId="81" xfId="2" applyNumberFormat="1" applyFont="1" applyBorder="1" applyAlignment="1">
      <alignment horizontal="right" vertical="center"/>
    </xf>
    <xf numFmtId="0" fontId="4" fillId="0" borderId="82" xfId="0" applyFont="1" applyBorder="1" applyAlignment="1">
      <alignment horizontal="center" vertical="center" wrapText="1"/>
    </xf>
    <xf numFmtId="0" fontId="4" fillId="0" borderId="83" xfId="0" applyFont="1" applyBorder="1" applyAlignment="1">
      <alignment horizontal="center"/>
    </xf>
    <xf numFmtId="0" fontId="4" fillId="0" borderId="84" xfId="0" applyFont="1" applyBorder="1" applyAlignment="1">
      <alignment horizontal="center"/>
    </xf>
    <xf numFmtId="164" fontId="4" fillId="0" borderId="85" xfId="2" quotePrefix="1" applyNumberFormat="1" applyFont="1" applyBorder="1" applyAlignment="1">
      <alignment horizontal="right" vertical="center"/>
    </xf>
    <xf numFmtId="164" fontId="4" fillId="0" borderId="86" xfId="2" quotePrefix="1" applyNumberFormat="1" applyFont="1" applyBorder="1" applyAlignment="1">
      <alignment horizontal="right" vertical="center"/>
    </xf>
    <xf numFmtId="164" fontId="4" fillId="0" borderId="87" xfId="2" quotePrefix="1" applyNumberFormat="1" applyFont="1" applyBorder="1" applyAlignment="1">
      <alignment horizontal="right" vertical="center"/>
    </xf>
    <xf numFmtId="164" fontId="4" fillId="0" borderId="84" xfId="2" applyNumberFormat="1" applyFont="1" applyBorder="1" applyAlignment="1">
      <alignment horizontal="right" vertical="center"/>
    </xf>
    <xf numFmtId="164" fontId="4" fillId="0" borderId="88" xfId="2" quotePrefix="1" applyNumberFormat="1" applyFont="1" applyBorder="1" applyAlignment="1">
      <alignment horizontal="right" vertical="center"/>
    </xf>
    <xf numFmtId="164" fontId="4" fillId="0" borderId="89" xfId="2" quotePrefix="1" applyNumberFormat="1" applyFont="1" applyBorder="1" applyAlignment="1">
      <alignment horizontal="right" vertical="center"/>
    </xf>
    <xf numFmtId="164" fontId="4" fillId="0" borderId="90" xfId="2" quotePrefix="1" applyNumberFormat="1" applyFont="1" applyBorder="1" applyAlignment="1">
      <alignment horizontal="right" vertical="center"/>
    </xf>
    <xf numFmtId="165" fontId="4" fillId="0" borderId="88" xfId="2" quotePrefix="1" applyNumberFormat="1" applyFont="1" applyBorder="1" applyAlignment="1">
      <alignment horizontal="right" vertical="center"/>
    </xf>
    <xf numFmtId="165" fontId="4" fillId="0" borderId="91" xfId="2" quotePrefix="1" applyNumberFormat="1" applyFont="1" applyBorder="1" applyAlignment="1">
      <alignment horizontal="right" vertical="center"/>
    </xf>
    <xf numFmtId="164" fontId="4" fillId="0" borderId="59" xfId="2" applyNumberFormat="1" applyFont="1" applyBorder="1" applyAlignment="1">
      <alignment horizontal="right" vertical="center"/>
    </xf>
    <xf numFmtId="164" fontId="4" fillId="0" borderId="61" xfId="2" applyNumberFormat="1" applyFont="1" applyBorder="1" applyAlignment="1">
      <alignment horizontal="right" vertical="center"/>
    </xf>
    <xf numFmtId="165" fontId="4" fillId="0" borderId="50" xfId="2" quotePrefix="1" applyNumberFormat="1" applyFont="1" applyBorder="1" applyAlignment="1">
      <alignment horizontal="right" vertical="center"/>
    </xf>
    <xf numFmtId="164" fontId="4" fillId="0" borderId="67" xfId="2" applyNumberFormat="1" applyFont="1" applyBorder="1" applyAlignment="1">
      <alignment horizontal="right" vertical="center"/>
    </xf>
    <xf numFmtId="165" fontId="4" fillId="0" borderId="68" xfId="2" applyNumberFormat="1" applyFont="1" applyBorder="1" applyAlignment="1">
      <alignment horizontal="right" vertical="center"/>
    </xf>
    <xf numFmtId="164" fontId="6" fillId="2" borderId="21" xfId="2" applyNumberFormat="1" applyFont="1" applyFill="1" applyBorder="1" applyAlignment="1">
      <alignment horizontal="center" vertical="center" wrapText="1"/>
    </xf>
    <xf numFmtId="164" fontId="6" fillId="2" borderId="23" xfId="2" applyNumberFormat="1" applyFont="1" applyFill="1" applyBorder="1" applyAlignment="1">
      <alignment horizontal="center" vertical="center" wrapText="1"/>
    </xf>
    <xf numFmtId="164" fontId="6" fillId="2" borderId="18" xfId="2" applyNumberFormat="1" applyFont="1" applyFill="1" applyBorder="1" applyAlignment="1">
      <alignment horizontal="center" vertical="center" wrapText="1"/>
    </xf>
    <xf numFmtId="164" fontId="6" fillId="2" borderId="19" xfId="2" applyNumberFormat="1" applyFont="1" applyFill="1" applyBorder="1" applyAlignment="1">
      <alignment horizontal="center" vertical="center" wrapText="1"/>
    </xf>
    <xf numFmtId="164" fontId="6" fillId="2" borderId="20" xfId="2" applyNumberFormat="1" applyFont="1" applyFill="1" applyBorder="1" applyAlignment="1">
      <alignment horizontal="center" vertical="center" wrapText="1"/>
    </xf>
    <xf numFmtId="164" fontId="6" fillId="2" borderId="1" xfId="2" applyNumberFormat="1" applyFont="1" applyFill="1" applyBorder="1" applyAlignment="1">
      <alignment horizontal="center" vertical="center" wrapText="1"/>
    </xf>
    <xf numFmtId="164" fontId="6" fillId="2" borderId="3" xfId="2" applyNumberFormat="1" applyFont="1" applyFill="1" applyBorder="1" applyAlignment="1">
      <alignment horizontal="center" vertical="center" wrapText="1"/>
    </xf>
    <xf numFmtId="164" fontId="6" fillId="2" borderId="22" xfId="2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164" fontId="6" fillId="2" borderId="28" xfId="2" applyNumberFormat="1" applyFont="1" applyFill="1" applyBorder="1" applyAlignment="1">
      <alignment horizontal="center" vertical="center" wrapText="1"/>
    </xf>
    <xf numFmtId="164" fontId="6" fillId="2" borderId="29" xfId="2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64" fontId="5" fillId="0" borderId="51" xfId="2" applyNumberFormat="1" applyFont="1" applyBorder="1" applyAlignment="1">
      <alignment horizontal="right" vertical="center"/>
    </xf>
  </cellXfs>
  <cellStyles count="3">
    <cellStyle name="Comma" xfId="2" builtinId="3"/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7"/>
  <sheetViews>
    <sheetView showGridLines="0" tabSelected="1" zoomScaleNormal="100" workbookViewId="0">
      <pane xSplit="2" ySplit="3" topLeftCell="C4" activePane="bottomRight" state="frozen"/>
      <selection pane="topRight" activeCell="C1" sqref="C1"/>
      <selection pane="bottomLeft" activeCell="A5" sqref="A5"/>
      <selection pane="bottomRight"/>
    </sheetView>
  </sheetViews>
  <sheetFormatPr defaultRowHeight="15" x14ac:dyDescent="0.25"/>
  <cols>
    <col min="1" max="1" width="12.85546875" customWidth="1"/>
    <col min="3" max="3" width="9.5703125" customWidth="1"/>
    <col min="4" max="4" width="13.5703125" style="3" customWidth="1"/>
    <col min="5" max="6" width="12" style="3" customWidth="1"/>
    <col min="7" max="7" width="9.28515625" style="3" customWidth="1"/>
    <col min="8" max="8" width="8.85546875" style="3" customWidth="1"/>
    <col min="9" max="9" width="9" style="3" bestFit="1" customWidth="1"/>
    <col min="10" max="10" width="11" style="3" customWidth="1"/>
    <col min="11" max="11" width="9" style="3" bestFit="1" customWidth="1"/>
    <col min="12" max="12" width="10.140625" style="3" bestFit="1" customWidth="1"/>
    <col min="13" max="14" width="9" style="3" bestFit="1" customWidth="1"/>
    <col min="15" max="15" width="9.85546875" style="3" customWidth="1"/>
    <col min="16" max="16" width="9" style="3" bestFit="1" customWidth="1"/>
    <col min="17" max="17" width="9.140625" style="3" bestFit="1" customWidth="1"/>
    <col min="18" max="18" width="9" style="3" bestFit="1" customWidth="1"/>
  </cols>
  <sheetData>
    <row r="1" spans="1:18" ht="26.25" customHeight="1" thickBot="1" x14ac:dyDescent="0.3">
      <c r="A1" s="76" t="s">
        <v>27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53"/>
      <c r="R1" s="53"/>
    </row>
    <row r="2" spans="1:18" ht="33.6" customHeight="1" x14ac:dyDescent="0.25">
      <c r="A2" s="131" t="s">
        <v>4</v>
      </c>
      <c r="B2" s="133" t="s">
        <v>0</v>
      </c>
      <c r="C2" s="137" t="s">
        <v>25</v>
      </c>
      <c r="D2" s="125" t="s">
        <v>10</v>
      </c>
      <c r="E2" s="126"/>
      <c r="F2" s="127"/>
      <c r="G2" s="128" t="s">
        <v>9</v>
      </c>
      <c r="H2" s="128" t="s">
        <v>14</v>
      </c>
      <c r="I2" s="125" t="s">
        <v>11</v>
      </c>
      <c r="J2" s="126"/>
      <c r="K2" s="127"/>
      <c r="L2" s="128" t="s">
        <v>9</v>
      </c>
      <c r="M2" s="128" t="s">
        <v>14</v>
      </c>
      <c r="N2" s="125" t="s">
        <v>21</v>
      </c>
      <c r="O2" s="126"/>
      <c r="P2" s="130"/>
      <c r="Q2" s="135" t="s">
        <v>9</v>
      </c>
      <c r="R2" s="123" t="s">
        <v>14</v>
      </c>
    </row>
    <row r="3" spans="1:18" ht="44.25" customHeight="1" thickBot="1" x14ac:dyDescent="0.3">
      <c r="A3" s="132"/>
      <c r="B3" s="134"/>
      <c r="C3" s="138"/>
      <c r="D3" s="58" t="s">
        <v>15</v>
      </c>
      <c r="E3" s="59" t="s">
        <v>16</v>
      </c>
      <c r="F3" s="58" t="s">
        <v>17</v>
      </c>
      <c r="G3" s="129"/>
      <c r="H3" s="129"/>
      <c r="I3" s="58" t="s">
        <v>18</v>
      </c>
      <c r="J3" s="60" t="s">
        <v>19</v>
      </c>
      <c r="K3" s="58" t="s">
        <v>20</v>
      </c>
      <c r="L3" s="129"/>
      <c r="M3" s="129"/>
      <c r="N3" s="58" t="s">
        <v>22</v>
      </c>
      <c r="O3" s="59" t="s">
        <v>23</v>
      </c>
      <c r="P3" s="61" t="s">
        <v>24</v>
      </c>
      <c r="Q3" s="136"/>
      <c r="R3" s="124"/>
    </row>
    <row r="4" spans="1:18" x14ac:dyDescent="0.25">
      <c r="A4" s="54" t="s">
        <v>28</v>
      </c>
      <c r="B4" s="55">
        <v>2004</v>
      </c>
      <c r="C4" s="63">
        <f t="shared" ref="C4:R4" si="0">SUM(C19,C34,C49,C64,C79,C94,C109)</f>
        <v>3143</v>
      </c>
      <c r="D4" s="65">
        <f t="shared" si="0"/>
        <v>0</v>
      </c>
      <c r="E4" s="71">
        <f t="shared" si="0"/>
        <v>0</v>
      </c>
      <c r="F4" s="69">
        <f t="shared" si="0"/>
        <v>0</v>
      </c>
      <c r="G4" s="65">
        <f t="shared" si="0"/>
        <v>443</v>
      </c>
      <c r="H4" s="65">
        <f t="shared" si="0"/>
        <v>0</v>
      </c>
      <c r="I4" s="65">
        <f t="shared" si="0"/>
        <v>0</v>
      </c>
      <c r="J4" s="71">
        <f t="shared" si="0"/>
        <v>0</v>
      </c>
      <c r="K4" s="69">
        <f t="shared" si="0"/>
        <v>0</v>
      </c>
      <c r="L4" s="65">
        <f t="shared" si="0"/>
        <v>1834</v>
      </c>
      <c r="M4" s="65">
        <f t="shared" si="0"/>
        <v>0</v>
      </c>
      <c r="N4" s="65">
        <f t="shared" si="0"/>
        <v>0</v>
      </c>
      <c r="O4" s="71">
        <f t="shared" si="0"/>
        <v>0</v>
      </c>
      <c r="P4" s="69">
        <f t="shared" si="0"/>
        <v>0</v>
      </c>
      <c r="Q4" s="65">
        <f t="shared" si="0"/>
        <v>866</v>
      </c>
      <c r="R4" s="73">
        <f t="shared" si="0"/>
        <v>0</v>
      </c>
    </row>
    <row r="5" spans="1:18" x14ac:dyDescent="0.25">
      <c r="A5" s="56"/>
      <c r="B5" s="57">
        <v>2005</v>
      </c>
      <c r="C5" s="64">
        <f t="shared" ref="C5:R5" si="1">SUM(C20,C35,C50,C65,C80,C95,C110)</f>
        <v>3109</v>
      </c>
      <c r="D5" s="68">
        <f t="shared" si="1"/>
        <v>0</v>
      </c>
      <c r="E5" s="72">
        <f t="shared" si="1"/>
        <v>0</v>
      </c>
      <c r="F5" s="70">
        <f t="shared" si="1"/>
        <v>0</v>
      </c>
      <c r="G5" s="66">
        <f t="shared" si="1"/>
        <v>434</v>
      </c>
      <c r="H5" s="66">
        <f t="shared" si="1"/>
        <v>0</v>
      </c>
      <c r="I5" s="68">
        <f t="shared" si="1"/>
        <v>0</v>
      </c>
      <c r="J5" s="72">
        <f t="shared" si="1"/>
        <v>0</v>
      </c>
      <c r="K5" s="70">
        <f t="shared" si="1"/>
        <v>0</v>
      </c>
      <c r="L5" s="66">
        <f t="shared" si="1"/>
        <v>1804</v>
      </c>
      <c r="M5" s="66">
        <f t="shared" si="1"/>
        <v>0</v>
      </c>
      <c r="N5" s="68">
        <f t="shared" si="1"/>
        <v>0</v>
      </c>
      <c r="O5" s="72">
        <f t="shared" si="1"/>
        <v>0</v>
      </c>
      <c r="P5" s="70">
        <f t="shared" si="1"/>
        <v>0</v>
      </c>
      <c r="Q5" s="66">
        <f t="shared" si="1"/>
        <v>871</v>
      </c>
      <c r="R5" s="74">
        <f t="shared" si="1"/>
        <v>0</v>
      </c>
    </row>
    <row r="6" spans="1:18" x14ac:dyDescent="0.25">
      <c r="A6" s="4"/>
      <c r="B6" s="57">
        <v>2006</v>
      </c>
      <c r="C6" s="64">
        <f t="shared" ref="C6:R6" si="2">SUM(C21,C36,C51,C66,C81,C96,C111)</f>
        <v>3111</v>
      </c>
      <c r="D6" s="68">
        <f t="shared" si="2"/>
        <v>0</v>
      </c>
      <c r="E6" s="72">
        <f t="shared" si="2"/>
        <v>0</v>
      </c>
      <c r="F6" s="70">
        <f t="shared" si="2"/>
        <v>0</v>
      </c>
      <c r="G6" s="66">
        <f t="shared" si="2"/>
        <v>464</v>
      </c>
      <c r="H6" s="66">
        <f t="shared" si="2"/>
        <v>0</v>
      </c>
      <c r="I6" s="68">
        <f t="shared" si="2"/>
        <v>0</v>
      </c>
      <c r="J6" s="72">
        <f t="shared" si="2"/>
        <v>0</v>
      </c>
      <c r="K6" s="70">
        <f t="shared" si="2"/>
        <v>0</v>
      </c>
      <c r="L6" s="66">
        <f t="shared" si="2"/>
        <v>1804</v>
      </c>
      <c r="M6" s="66">
        <f t="shared" si="2"/>
        <v>0</v>
      </c>
      <c r="N6" s="68">
        <f t="shared" si="2"/>
        <v>0</v>
      </c>
      <c r="O6" s="72">
        <f t="shared" si="2"/>
        <v>0</v>
      </c>
      <c r="P6" s="70">
        <f t="shared" si="2"/>
        <v>0</v>
      </c>
      <c r="Q6" s="66">
        <f t="shared" si="2"/>
        <v>843</v>
      </c>
      <c r="R6" s="74">
        <f t="shared" si="2"/>
        <v>0</v>
      </c>
    </row>
    <row r="7" spans="1:18" x14ac:dyDescent="0.25">
      <c r="A7" s="4"/>
      <c r="B7" s="57">
        <v>2007</v>
      </c>
      <c r="C7" s="64">
        <f t="shared" ref="C7:R7" si="3">SUM(C22,C37,C52,C67,C82,C97,C112)</f>
        <v>0</v>
      </c>
      <c r="D7" s="68">
        <f t="shared" si="3"/>
        <v>0</v>
      </c>
      <c r="E7" s="72">
        <f t="shared" si="3"/>
        <v>0</v>
      </c>
      <c r="F7" s="70">
        <f t="shared" si="3"/>
        <v>0</v>
      </c>
      <c r="G7" s="66">
        <f t="shared" si="3"/>
        <v>0</v>
      </c>
      <c r="H7" s="66">
        <f t="shared" si="3"/>
        <v>0</v>
      </c>
      <c r="I7" s="68">
        <f t="shared" si="3"/>
        <v>0</v>
      </c>
      <c r="J7" s="72">
        <f t="shared" si="3"/>
        <v>0</v>
      </c>
      <c r="K7" s="70">
        <f t="shared" si="3"/>
        <v>0</v>
      </c>
      <c r="L7" s="66">
        <f t="shared" si="3"/>
        <v>0</v>
      </c>
      <c r="M7" s="66">
        <f t="shared" si="3"/>
        <v>0</v>
      </c>
      <c r="N7" s="68">
        <f t="shared" si="3"/>
        <v>0</v>
      </c>
      <c r="O7" s="72">
        <f t="shared" si="3"/>
        <v>0</v>
      </c>
      <c r="P7" s="70">
        <f t="shared" si="3"/>
        <v>0</v>
      </c>
      <c r="Q7" s="66">
        <f t="shared" si="3"/>
        <v>0</v>
      </c>
      <c r="R7" s="74">
        <f t="shared" si="3"/>
        <v>0</v>
      </c>
    </row>
    <row r="8" spans="1:18" x14ac:dyDescent="0.25">
      <c r="A8" s="4"/>
      <c r="B8" s="57">
        <v>2008</v>
      </c>
      <c r="C8" s="64">
        <f t="shared" ref="C8:R8" si="4">SUM(C23,C38,C53,C68,C83,C98,C113)</f>
        <v>1527</v>
      </c>
      <c r="D8" s="68">
        <f t="shared" si="4"/>
        <v>5</v>
      </c>
      <c r="E8" s="72">
        <f t="shared" si="4"/>
        <v>29</v>
      </c>
      <c r="F8" s="70">
        <f t="shared" si="4"/>
        <v>398</v>
      </c>
      <c r="G8" s="66">
        <f t="shared" si="4"/>
        <v>432</v>
      </c>
      <c r="H8" s="66">
        <f t="shared" si="4"/>
        <v>100.1</v>
      </c>
      <c r="I8" s="68">
        <f t="shared" si="4"/>
        <v>1</v>
      </c>
      <c r="J8" s="72">
        <f t="shared" si="4"/>
        <v>920</v>
      </c>
      <c r="K8" s="70">
        <f t="shared" si="4"/>
        <v>3</v>
      </c>
      <c r="L8" s="66">
        <f t="shared" si="4"/>
        <v>924</v>
      </c>
      <c r="M8" s="66">
        <f t="shared" si="4"/>
        <v>100.00000000000001</v>
      </c>
      <c r="N8" s="68">
        <f t="shared" si="4"/>
        <v>0</v>
      </c>
      <c r="O8" s="72">
        <f t="shared" si="4"/>
        <v>1</v>
      </c>
      <c r="P8" s="70">
        <f t="shared" si="4"/>
        <v>170</v>
      </c>
      <c r="Q8" s="66">
        <f t="shared" si="4"/>
        <v>171</v>
      </c>
      <c r="R8" s="74">
        <f t="shared" si="4"/>
        <v>100.00000000000001</v>
      </c>
    </row>
    <row r="9" spans="1:18" x14ac:dyDescent="0.25">
      <c r="A9" s="4"/>
      <c r="B9" s="57">
        <v>2009</v>
      </c>
      <c r="C9" s="64">
        <f t="shared" ref="C9:R9" si="5">SUM(C24,C39,C54,C69,C84,C99,C114)</f>
        <v>1556</v>
      </c>
      <c r="D9" s="68">
        <f t="shared" si="5"/>
        <v>7</v>
      </c>
      <c r="E9" s="72">
        <f t="shared" si="5"/>
        <v>11</v>
      </c>
      <c r="F9" s="70">
        <f t="shared" si="5"/>
        <v>398</v>
      </c>
      <c r="G9" s="66">
        <f t="shared" si="5"/>
        <v>416</v>
      </c>
      <c r="H9" s="66">
        <f t="shared" si="5"/>
        <v>99.9</v>
      </c>
      <c r="I9" s="68">
        <f t="shared" si="5"/>
        <v>2</v>
      </c>
      <c r="J9" s="72">
        <f t="shared" si="5"/>
        <v>976</v>
      </c>
      <c r="K9" s="70">
        <f t="shared" si="5"/>
        <v>10</v>
      </c>
      <c r="L9" s="75">
        <f t="shared" si="5"/>
        <v>981</v>
      </c>
      <c r="M9" s="66">
        <f t="shared" si="5"/>
        <v>100</v>
      </c>
      <c r="N9" s="68">
        <f t="shared" si="5"/>
        <v>1</v>
      </c>
      <c r="O9" s="72">
        <f t="shared" si="5"/>
        <v>0</v>
      </c>
      <c r="P9" s="70">
        <f t="shared" si="5"/>
        <v>158</v>
      </c>
      <c r="Q9" s="66">
        <f t="shared" si="5"/>
        <v>159</v>
      </c>
      <c r="R9" s="74">
        <f t="shared" si="5"/>
        <v>100</v>
      </c>
    </row>
    <row r="10" spans="1:18" x14ac:dyDescent="0.25">
      <c r="A10" s="4"/>
      <c r="B10" s="57">
        <v>2010</v>
      </c>
      <c r="C10" s="64">
        <f t="shared" ref="C10:R10" si="6">SUM(C25,C40,C55,C70,C85,C100,C115)</f>
        <v>2443</v>
      </c>
      <c r="D10" s="68">
        <f t="shared" si="6"/>
        <v>1</v>
      </c>
      <c r="E10" s="72">
        <f t="shared" si="6"/>
        <v>0</v>
      </c>
      <c r="F10" s="70">
        <f t="shared" si="6"/>
        <v>1127</v>
      </c>
      <c r="G10" s="66">
        <f t="shared" si="6"/>
        <v>1128</v>
      </c>
      <c r="H10" s="66">
        <f t="shared" si="6"/>
        <v>99.999999999999986</v>
      </c>
      <c r="I10" s="68">
        <f t="shared" si="6"/>
        <v>0</v>
      </c>
      <c r="J10" s="72">
        <f t="shared" si="6"/>
        <v>1181</v>
      </c>
      <c r="K10" s="70">
        <f t="shared" si="6"/>
        <v>0</v>
      </c>
      <c r="L10" s="66">
        <f t="shared" si="6"/>
        <v>1181</v>
      </c>
      <c r="M10" s="66">
        <f t="shared" si="6"/>
        <v>100.1</v>
      </c>
      <c r="N10" s="68">
        <f t="shared" si="6"/>
        <v>1</v>
      </c>
      <c r="O10" s="72">
        <f t="shared" si="6"/>
        <v>0</v>
      </c>
      <c r="P10" s="70">
        <f t="shared" si="6"/>
        <v>133</v>
      </c>
      <c r="Q10" s="66">
        <f t="shared" si="6"/>
        <v>134</v>
      </c>
      <c r="R10" s="74">
        <f t="shared" si="6"/>
        <v>100.10000000000001</v>
      </c>
    </row>
    <row r="11" spans="1:18" x14ac:dyDescent="0.25">
      <c r="A11" s="4"/>
      <c r="B11" s="57">
        <v>2011</v>
      </c>
      <c r="C11" s="64">
        <f t="shared" ref="C11:R11" si="7">SUM(C26,C41,C56,C71,C86,C101,C116)</f>
        <v>2443</v>
      </c>
      <c r="D11" s="68">
        <f t="shared" si="7"/>
        <v>1</v>
      </c>
      <c r="E11" s="72">
        <f t="shared" si="7"/>
        <v>0</v>
      </c>
      <c r="F11" s="70">
        <f t="shared" si="7"/>
        <v>1127</v>
      </c>
      <c r="G11" s="66">
        <f t="shared" si="7"/>
        <v>1128</v>
      </c>
      <c r="H11" s="66">
        <f t="shared" si="7"/>
        <v>99.999999999999986</v>
      </c>
      <c r="I11" s="68">
        <f t="shared" si="7"/>
        <v>0</v>
      </c>
      <c r="J11" s="72">
        <f t="shared" si="7"/>
        <v>1181</v>
      </c>
      <c r="K11" s="70">
        <f t="shared" si="7"/>
        <v>0</v>
      </c>
      <c r="L11" s="66">
        <f t="shared" si="7"/>
        <v>1181</v>
      </c>
      <c r="M11" s="66">
        <f t="shared" si="7"/>
        <v>100.1</v>
      </c>
      <c r="N11" s="68">
        <f t="shared" si="7"/>
        <v>1</v>
      </c>
      <c r="O11" s="72">
        <f t="shared" si="7"/>
        <v>0</v>
      </c>
      <c r="P11" s="70">
        <f t="shared" si="7"/>
        <v>133</v>
      </c>
      <c r="Q11" s="66">
        <f t="shared" si="7"/>
        <v>134</v>
      </c>
      <c r="R11" s="74">
        <f t="shared" si="7"/>
        <v>100.10000000000001</v>
      </c>
    </row>
    <row r="12" spans="1:18" x14ac:dyDescent="0.25">
      <c r="A12" s="4"/>
      <c r="B12" s="57">
        <v>2012</v>
      </c>
      <c r="C12" s="64">
        <f t="shared" ref="C12:R12" si="8">SUM(C27,C42,C57,C72,C87,C102,C117)</f>
        <v>3097</v>
      </c>
      <c r="D12" s="68">
        <f t="shared" si="8"/>
        <v>0</v>
      </c>
      <c r="E12" s="72">
        <f t="shared" si="8"/>
        <v>0</v>
      </c>
      <c r="F12" s="70">
        <f t="shared" si="8"/>
        <v>0</v>
      </c>
      <c r="G12" s="66">
        <f t="shared" si="8"/>
        <v>588</v>
      </c>
      <c r="H12" s="66">
        <f t="shared" si="8"/>
        <v>0</v>
      </c>
      <c r="I12" s="68">
        <f t="shared" si="8"/>
        <v>0</v>
      </c>
      <c r="J12" s="72">
        <f t="shared" si="8"/>
        <v>0</v>
      </c>
      <c r="K12" s="70">
        <f t="shared" si="8"/>
        <v>0</v>
      </c>
      <c r="L12" s="66">
        <f t="shared" si="8"/>
        <v>1847</v>
      </c>
      <c r="M12" s="66">
        <f t="shared" si="8"/>
        <v>0</v>
      </c>
      <c r="N12" s="68">
        <f t="shared" si="8"/>
        <v>0</v>
      </c>
      <c r="O12" s="72">
        <f t="shared" si="8"/>
        <v>0</v>
      </c>
      <c r="P12" s="70">
        <f t="shared" si="8"/>
        <v>0</v>
      </c>
      <c r="Q12" s="66">
        <f t="shared" si="8"/>
        <v>662</v>
      </c>
      <c r="R12" s="74">
        <f t="shared" si="8"/>
        <v>0</v>
      </c>
    </row>
    <row r="13" spans="1:18" x14ac:dyDescent="0.25">
      <c r="A13" s="4"/>
      <c r="B13" s="57">
        <v>2013</v>
      </c>
      <c r="C13" s="64">
        <f t="shared" ref="C13:R13" si="9">SUM(C28,C43,C58,C73,C88,C103,C118)</f>
        <v>1905</v>
      </c>
      <c r="D13" s="68">
        <f t="shared" si="9"/>
        <v>29</v>
      </c>
      <c r="E13" s="72">
        <f t="shared" si="9"/>
        <v>22</v>
      </c>
      <c r="F13" s="70">
        <f t="shared" si="9"/>
        <v>495</v>
      </c>
      <c r="G13" s="66">
        <f t="shared" si="9"/>
        <v>546</v>
      </c>
      <c r="H13" s="66">
        <f t="shared" si="9"/>
        <v>0</v>
      </c>
      <c r="I13" s="68">
        <f t="shared" si="9"/>
        <v>22</v>
      </c>
      <c r="J13" s="72">
        <f t="shared" si="9"/>
        <v>1042</v>
      </c>
      <c r="K13" s="70">
        <f t="shared" si="9"/>
        <v>21</v>
      </c>
      <c r="L13" s="66">
        <f t="shared" si="9"/>
        <v>1085</v>
      </c>
      <c r="M13" s="66">
        <f t="shared" si="9"/>
        <v>0</v>
      </c>
      <c r="N13" s="68">
        <f t="shared" si="9"/>
        <v>21</v>
      </c>
      <c r="O13" s="72">
        <f t="shared" si="9"/>
        <v>47</v>
      </c>
      <c r="P13" s="70">
        <f t="shared" si="9"/>
        <v>206</v>
      </c>
      <c r="Q13" s="66">
        <f t="shared" si="9"/>
        <v>274</v>
      </c>
      <c r="R13" s="74">
        <f t="shared" si="9"/>
        <v>0</v>
      </c>
    </row>
    <row r="14" spans="1:18" x14ac:dyDescent="0.25">
      <c r="A14" s="4"/>
      <c r="B14" s="57">
        <v>2014</v>
      </c>
      <c r="C14" s="64">
        <f t="shared" ref="C14:R14" si="10">SUM(C29,C44,C59,C74,C89,C104,C119)</f>
        <v>1905</v>
      </c>
      <c r="D14" s="68">
        <f t="shared" si="10"/>
        <v>29</v>
      </c>
      <c r="E14" s="72">
        <f t="shared" si="10"/>
        <v>22</v>
      </c>
      <c r="F14" s="70">
        <f t="shared" si="10"/>
        <v>495</v>
      </c>
      <c r="G14" s="66">
        <f t="shared" si="10"/>
        <v>546</v>
      </c>
      <c r="H14" s="66">
        <f t="shared" si="10"/>
        <v>0</v>
      </c>
      <c r="I14" s="68">
        <f t="shared" si="10"/>
        <v>22</v>
      </c>
      <c r="J14" s="72">
        <f t="shared" si="10"/>
        <v>1042</v>
      </c>
      <c r="K14" s="70">
        <f t="shared" si="10"/>
        <v>21</v>
      </c>
      <c r="L14" s="66">
        <f t="shared" si="10"/>
        <v>1085</v>
      </c>
      <c r="M14" s="66">
        <f t="shared" si="10"/>
        <v>0</v>
      </c>
      <c r="N14" s="68">
        <f t="shared" si="10"/>
        <v>21</v>
      </c>
      <c r="O14" s="72">
        <f t="shared" si="10"/>
        <v>47</v>
      </c>
      <c r="P14" s="70">
        <f t="shared" si="10"/>
        <v>206</v>
      </c>
      <c r="Q14" s="66">
        <f t="shared" si="10"/>
        <v>274</v>
      </c>
      <c r="R14" s="74">
        <f t="shared" si="10"/>
        <v>0</v>
      </c>
    </row>
    <row r="15" spans="1:18" x14ac:dyDescent="0.25">
      <c r="A15" s="78"/>
      <c r="B15" s="79">
        <v>2015</v>
      </c>
      <c r="C15" s="77">
        <f t="shared" ref="C15:R15" si="11">SUM(C30,C45,C60,C75,C90,C105,C120)</f>
        <v>1905</v>
      </c>
      <c r="D15" s="80">
        <f t="shared" si="11"/>
        <v>29</v>
      </c>
      <c r="E15" s="81">
        <f t="shared" si="11"/>
        <v>22</v>
      </c>
      <c r="F15" s="82">
        <f t="shared" si="11"/>
        <v>495</v>
      </c>
      <c r="G15" s="83">
        <f t="shared" si="11"/>
        <v>546</v>
      </c>
      <c r="H15" s="83">
        <f t="shared" si="11"/>
        <v>0</v>
      </c>
      <c r="I15" s="80">
        <f t="shared" si="11"/>
        <v>22</v>
      </c>
      <c r="J15" s="81">
        <f t="shared" si="11"/>
        <v>1042</v>
      </c>
      <c r="K15" s="82">
        <f t="shared" si="11"/>
        <v>21</v>
      </c>
      <c r="L15" s="83">
        <f t="shared" si="11"/>
        <v>1085</v>
      </c>
      <c r="M15" s="83">
        <f t="shared" si="11"/>
        <v>0</v>
      </c>
      <c r="N15" s="80">
        <f t="shared" si="11"/>
        <v>21</v>
      </c>
      <c r="O15" s="81">
        <f t="shared" si="11"/>
        <v>47</v>
      </c>
      <c r="P15" s="82">
        <f t="shared" si="11"/>
        <v>206</v>
      </c>
      <c r="Q15" s="83">
        <f t="shared" si="11"/>
        <v>274</v>
      </c>
      <c r="R15" s="84">
        <f t="shared" si="11"/>
        <v>0</v>
      </c>
    </row>
    <row r="16" spans="1:18" x14ac:dyDescent="0.25">
      <c r="A16" s="4"/>
      <c r="B16" s="57">
        <v>2016</v>
      </c>
      <c r="C16" s="64">
        <f t="shared" ref="C16:F18" si="12">SUM(C31,C46,C61,C76,C91,C106,C121)</f>
        <v>3172</v>
      </c>
      <c r="D16" s="80">
        <f t="shared" si="12"/>
        <v>46</v>
      </c>
      <c r="E16" s="81">
        <f t="shared" si="12"/>
        <v>134</v>
      </c>
      <c r="F16" s="82">
        <f t="shared" si="12"/>
        <v>503</v>
      </c>
      <c r="G16" s="66">
        <f t="shared" ref="G16:K18" si="13">SUM(G31,G46,G61,G76,G91,G106,G121)</f>
        <v>683</v>
      </c>
      <c r="H16" s="83">
        <f t="shared" si="13"/>
        <v>0</v>
      </c>
      <c r="I16" s="80">
        <f t="shared" si="13"/>
        <v>311</v>
      </c>
      <c r="J16" s="81">
        <f t="shared" si="13"/>
        <v>1447</v>
      </c>
      <c r="K16" s="82">
        <f t="shared" si="13"/>
        <v>296</v>
      </c>
      <c r="L16" s="66">
        <f t="shared" ref="L16:P18" si="14">SUM(L31,L46,L61,L76,L91,L106,L121)</f>
        <v>2054</v>
      </c>
      <c r="M16" s="83">
        <f t="shared" si="14"/>
        <v>0</v>
      </c>
      <c r="N16" s="80">
        <f t="shared" si="14"/>
        <v>112</v>
      </c>
      <c r="O16" s="81">
        <f t="shared" si="14"/>
        <v>117</v>
      </c>
      <c r="P16" s="82">
        <f t="shared" si="14"/>
        <v>206</v>
      </c>
      <c r="Q16" s="66">
        <f t="shared" ref="Q16:R18" si="15">SUM(Q31,Q46,Q61,Q76,Q91,Q106,Q121)</f>
        <v>435</v>
      </c>
      <c r="R16" s="84">
        <f t="shared" si="15"/>
        <v>0</v>
      </c>
    </row>
    <row r="17" spans="1:18" x14ac:dyDescent="0.25">
      <c r="A17" s="4"/>
      <c r="B17" s="57">
        <v>2017</v>
      </c>
      <c r="C17" s="64">
        <f t="shared" si="12"/>
        <v>3169</v>
      </c>
      <c r="D17" s="80">
        <f t="shared" si="12"/>
        <v>46</v>
      </c>
      <c r="E17" s="81">
        <f t="shared" si="12"/>
        <v>134</v>
      </c>
      <c r="F17" s="82">
        <f t="shared" si="12"/>
        <v>503</v>
      </c>
      <c r="G17" s="66">
        <f t="shared" si="13"/>
        <v>683</v>
      </c>
      <c r="H17" s="83">
        <f t="shared" si="13"/>
        <v>0</v>
      </c>
      <c r="I17" s="80">
        <f t="shared" si="13"/>
        <v>311</v>
      </c>
      <c r="J17" s="81">
        <f t="shared" si="13"/>
        <v>1447</v>
      </c>
      <c r="K17" s="82">
        <f t="shared" si="13"/>
        <v>294</v>
      </c>
      <c r="L17" s="66">
        <f t="shared" si="14"/>
        <v>2051</v>
      </c>
      <c r="M17" s="83">
        <f t="shared" si="14"/>
        <v>0</v>
      </c>
      <c r="N17" s="80">
        <f t="shared" si="14"/>
        <v>112</v>
      </c>
      <c r="O17" s="81">
        <f t="shared" si="14"/>
        <v>117</v>
      </c>
      <c r="P17" s="82">
        <f t="shared" si="14"/>
        <v>206</v>
      </c>
      <c r="Q17" s="66">
        <f t="shared" si="15"/>
        <v>435</v>
      </c>
      <c r="R17" s="84">
        <f t="shared" si="15"/>
        <v>0</v>
      </c>
    </row>
    <row r="18" spans="1:18" ht="15.75" thickBot="1" x14ac:dyDescent="0.3">
      <c r="A18" s="5"/>
      <c r="B18" s="62">
        <v>2018</v>
      </c>
      <c r="C18" s="85">
        <f t="shared" si="12"/>
        <v>3254</v>
      </c>
      <c r="D18" s="80">
        <f t="shared" si="12"/>
        <v>0</v>
      </c>
      <c r="E18" s="81">
        <f t="shared" si="12"/>
        <v>0</v>
      </c>
      <c r="F18" s="82">
        <f t="shared" si="12"/>
        <v>0</v>
      </c>
      <c r="G18" s="67">
        <f t="shared" si="13"/>
        <v>661</v>
      </c>
      <c r="H18" s="83">
        <f t="shared" si="13"/>
        <v>0</v>
      </c>
      <c r="I18" s="80">
        <f t="shared" si="13"/>
        <v>0</v>
      </c>
      <c r="J18" s="81">
        <f t="shared" si="13"/>
        <v>0</v>
      </c>
      <c r="K18" s="82">
        <f t="shared" si="13"/>
        <v>0</v>
      </c>
      <c r="L18" s="67">
        <f t="shared" si="14"/>
        <v>1882</v>
      </c>
      <c r="M18" s="83">
        <f t="shared" si="14"/>
        <v>0</v>
      </c>
      <c r="N18" s="80">
        <f t="shared" si="14"/>
        <v>0</v>
      </c>
      <c r="O18" s="81">
        <f t="shared" si="14"/>
        <v>0</v>
      </c>
      <c r="P18" s="82">
        <f t="shared" si="14"/>
        <v>0</v>
      </c>
      <c r="Q18" s="67">
        <f t="shared" si="15"/>
        <v>711</v>
      </c>
      <c r="R18" s="84">
        <f t="shared" si="15"/>
        <v>0</v>
      </c>
    </row>
    <row r="19" spans="1:18" x14ac:dyDescent="0.25">
      <c r="A19" s="89" t="s">
        <v>1</v>
      </c>
      <c r="B19" s="90">
        <v>2004</v>
      </c>
      <c r="C19" s="91">
        <f t="shared" ref="C19:C91" si="16">SUM(G19+L19+Q19)</f>
        <v>219</v>
      </c>
      <c r="D19" s="92" t="s">
        <v>13</v>
      </c>
      <c r="E19" s="93" t="s">
        <v>13</v>
      </c>
      <c r="F19" s="94" t="s">
        <v>13</v>
      </c>
      <c r="G19" s="95">
        <v>17</v>
      </c>
      <c r="H19" s="96" t="s">
        <v>13</v>
      </c>
      <c r="I19" s="93" t="s">
        <v>13</v>
      </c>
      <c r="J19" s="97" t="s">
        <v>13</v>
      </c>
      <c r="K19" s="98" t="s">
        <v>13</v>
      </c>
      <c r="L19" s="95">
        <v>150</v>
      </c>
      <c r="M19" s="99" t="s">
        <v>13</v>
      </c>
      <c r="N19" s="94" t="s">
        <v>13</v>
      </c>
      <c r="O19" s="98" t="s">
        <v>13</v>
      </c>
      <c r="P19" s="98" t="s">
        <v>13</v>
      </c>
      <c r="Q19" s="95">
        <v>52</v>
      </c>
      <c r="R19" s="100" t="s">
        <v>13</v>
      </c>
    </row>
    <row r="20" spans="1:18" x14ac:dyDescent="0.25">
      <c r="A20" s="18"/>
      <c r="B20" s="19">
        <v>2005</v>
      </c>
      <c r="C20" s="101">
        <f t="shared" si="16"/>
        <v>208</v>
      </c>
      <c r="D20" s="20" t="s">
        <v>13</v>
      </c>
      <c r="E20" s="21" t="s">
        <v>13</v>
      </c>
      <c r="F20" s="22" t="s">
        <v>13</v>
      </c>
      <c r="G20" s="23">
        <v>20</v>
      </c>
      <c r="H20" s="24" t="s">
        <v>13</v>
      </c>
      <c r="I20" s="21" t="s">
        <v>13</v>
      </c>
      <c r="J20" s="25" t="s">
        <v>13</v>
      </c>
      <c r="K20" s="26" t="s">
        <v>13</v>
      </c>
      <c r="L20" s="23">
        <v>137</v>
      </c>
      <c r="M20" s="27" t="s">
        <v>13</v>
      </c>
      <c r="N20" s="22" t="s">
        <v>13</v>
      </c>
      <c r="O20" s="26" t="s">
        <v>13</v>
      </c>
      <c r="P20" s="26" t="s">
        <v>13</v>
      </c>
      <c r="Q20" s="23">
        <f>50+1</f>
        <v>51</v>
      </c>
      <c r="R20" s="28" t="s">
        <v>13</v>
      </c>
    </row>
    <row r="21" spans="1:18" x14ac:dyDescent="0.25">
      <c r="A21" s="18"/>
      <c r="B21" s="19">
        <v>2006</v>
      </c>
      <c r="C21" s="101">
        <f t="shared" si="16"/>
        <v>207</v>
      </c>
      <c r="D21" s="20" t="s">
        <v>13</v>
      </c>
      <c r="E21" s="21" t="s">
        <v>13</v>
      </c>
      <c r="F21" s="22" t="s">
        <v>13</v>
      </c>
      <c r="G21" s="23">
        <v>25</v>
      </c>
      <c r="H21" s="24" t="s">
        <v>13</v>
      </c>
      <c r="I21" s="21" t="s">
        <v>13</v>
      </c>
      <c r="J21" s="25" t="s">
        <v>13</v>
      </c>
      <c r="K21" s="26" t="s">
        <v>13</v>
      </c>
      <c r="L21" s="23">
        <v>133</v>
      </c>
      <c r="M21" s="27" t="s">
        <v>13</v>
      </c>
      <c r="N21" s="22" t="s">
        <v>13</v>
      </c>
      <c r="O21" s="26" t="s">
        <v>13</v>
      </c>
      <c r="P21" s="26" t="s">
        <v>13</v>
      </c>
      <c r="Q21" s="23">
        <v>49</v>
      </c>
      <c r="R21" s="28" t="s">
        <v>13</v>
      </c>
    </row>
    <row r="22" spans="1:18" x14ac:dyDescent="0.25">
      <c r="A22" s="18"/>
      <c r="B22" s="19">
        <v>2007</v>
      </c>
      <c r="C22" s="101" t="s">
        <v>13</v>
      </c>
      <c r="D22" s="20" t="s">
        <v>13</v>
      </c>
      <c r="E22" s="21" t="s">
        <v>13</v>
      </c>
      <c r="F22" s="22" t="s">
        <v>13</v>
      </c>
      <c r="G22" s="29" t="s">
        <v>13</v>
      </c>
      <c r="H22" s="27" t="s">
        <v>13</v>
      </c>
      <c r="I22" s="21" t="s">
        <v>13</v>
      </c>
      <c r="J22" s="21" t="s">
        <v>13</v>
      </c>
      <c r="K22" s="22" t="s">
        <v>13</v>
      </c>
      <c r="L22" s="29" t="s">
        <v>13</v>
      </c>
      <c r="M22" s="27" t="s">
        <v>13</v>
      </c>
      <c r="N22" s="21" t="s">
        <v>13</v>
      </c>
      <c r="O22" s="21" t="s">
        <v>13</v>
      </c>
      <c r="P22" s="22" t="s">
        <v>13</v>
      </c>
      <c r="Q22" s="29" t="s">
        <v>13</v>
      </c>
      <c r="R22" s="28" t="s">
        <v>13</v>
      </c>
    </row>
    <row r="23" spans="1:18" x14ac:dyDescent="0.25">
      <c r="A23" s="18"/>
      <c r="B23" s="19">
        <v>2008</v>
      </c>
      <c r="C23" s="101">
        <f t="shared" si="16"/>
        <v>81</v>
      </c>
      <c r="D23" s="30" t="s">
        <v>13</v>
      </c>
      <c r="E23" s="31">
        <v>1</v>
      </c>
      <c r="F23" s="32">
        <v>23</v>
      </c>
      <c r="G23" s="33">
        <f t="shared" ref="G23:G91" si="17">SUM(F23,E23,D23)</f>
        <v>24</v>
      </c>
      <c r="H23" s="34">
        <v>5.6</v>
      </c>
      <c r="I23" s="31" t="s">
        <v>13</v>
      </c>
      <c r="J23" s="35">
        <v>50</v>
      </c>
      <c r="K23" s="36" t="s">
        <v>13</v>
      </c>
      <c r="L23" s="33">
        <f t="shared" ref="L23:L91" si="18">SUM(K23,J23,I23)</f>
        <v>50</v>
      </c>
      <c r="M23" s="34">
        <v>5.4</v>
      </c>
      <c r="N23" s="32" t="s">
        <v>13</v>
      </c>
      <c r="O23" s="36" t="s">
        <v>13</v>
      </c>
      <c r="P23" s="36">
        <v>7</v>
      </c>
      <c r="Q23" s="23">
        <f t="shared" ref="Q23:Q85" si="19">SUM(P23,O23,N23)</f>
        <v>7</v>
      </c>
      <c r="R23" s="37">
        <v>4.0999999999999996</v>
      </c>
    </row>
    <row r="24" spans="1:18" x14ac:dyDescent="0.25">
      <c r="A24" s="18"/>
      <c r="B24" s="19">
        <v>2009</v>
      </c>
      <c r="C24" s="101">
        <f t="shared" si="16"/>
        <v>102</v>
      </c>
      <c r="D24" s="30" t="s">
        <v>13</v>
      </c>
      <c r="E24" s="31" t="s">
        <v>13</v>
      </c>
      <c r="F24" s="32">
        <v>22</v>
      </c>
      <c r="G24" s="23">
        <f t="shared" si="17"/>
        <v>22</v>
      </c>
      <c r="H24" s="38">
        <v>5.3</v>
      </c>
      <c r="I24" s="31" t="s">
        <v>13</v>
      </c>
      <c r="J24" s="35">
        <v>59</v>
      </c>
      <c r="K24" s="36" t="s">
        <v>13</v>
      </c>
      <c r="L24" s="23">
        <f t="shared" si="18"/>
        <v>59</v>
      </c>
      <c r="M24" s="38">
        <v>6</v>
      </c>
      <c r="N24" s="32" t="s">
        <v>13</v>
      </c>
      <c r="O24" s="36" t="s">
        <v>13</v>
      </c>
      <c r="P24" s="36">
        <v>21</v>
      </c>
      <c r="Q24" s="23">
        <f t="shared" si="19"/>
        <v>21</v>
      </c>
      <c r="R24" s="37">
        <v>13.2</v>
      </c>
    </row>
    <row r="25" spans="1:18" x14ac:dyDescent="0.25">
      <c r="A25" s="18"/>
      <c r="B25" s="19">
        <v>2010</v>
      </c>
      <c r="C25" s="101">
        <f t="shared" si="16"/>
        <v>225</v>
      </c>
      <c r="D25" s="30" t="s">
        <v>13</v>
      </c>
      <c r="E25" s="31" t="s">
        <v>13</v>
      </c>
      <c r="F25" s="32">
        <v>114</v>
      </c>
      <c r="G25" s="23">
        <f t="shared" si="17"/>
        <v>114</v>
      </c>
      <c r="H25" s="38">
        <v>10.1</v>
      </c>
      <c r="I25" s="31" t="s">
        <v>13</v>
      </c>
      <c r="J25" s="35">
        <v>99</v>
      </c>
      <c r="K25" s="36" t="s">
        <v>13</v>
      </c>
      <c r="L25" s="23">
        <f t="shared" si="18"/>
        <v>99</v>
      </c>
      <c r="M25" s="38">
        <v>8.4</v>
      </c>
      <c r="N25" s="32" t="s">
        <v>13</v>
      </c>
      <c r="O25" s="36" t="s">
        <v>13</v>
      </c>
      <c r="P25" s="36">
        <v>12</v>
      </c>
      <c r="Q25" s="23">
        <f>SUM(P25,O25,N25)</f>
        <v>12</v>
      </c>
      <c r="R25" s="37">
        <v>9</v>
      </c>
    </row>
    <row r="26" spans="1:18" x14ac:dyDescent="0.25">
      <c r="A26" s="18"/>
      <c r="B26" s="19">
        <v>2011</v>
      </c>
      <c r="C26" s="101">
        <f t="shared" si="16"/>
        <v>225</v>
      </c>
      <c r="D26" s="30" t="s">
        <v>13</v>
      </c>
      <c r="E26" s="31" t="s">
        <v>13</v>
      </c>
      <c r="F26" s="32">
        <v>114</v>
      </c>
      <c r="G26" s="23">
        <f t="shared" si="17"/>
        <v>114</v>
      </c>
      <c r="H26" s="38">
        <v>10.1</v>
      </c>
      <c r="I26" s="31" t="s">
        <v>13</v>
      </c>
      <c r="J26" s="35">
        <v>99</v>
      </c>
      <c r="K26" s="36" t="s">
        <v>13</v>
      </c>
      <c r="L26" s="23">
        <f t="shared" si="18"/>
        <v>99</v>
      </c>
      <c r="M26" s="38">
        <v>8.4</v>
      </c>
      <c r="N26" s="32" t="s">
        <v>13</v>
      </c>
      <c r="O26" s="36" t="s">
        <v>13</v>
      </c>
      <c r="P26" s="36">
        <v>12</v>
      </c>
      <c r="Q26" s="23">
        <f t="shared" si="19"/>
        <v>12</v>
      </c>
      <c r="R26" s="37">
        <v>9</v>
      </c>
    </row>
    <row r="27" spans="1:18" x14ac:dyDescent="0.25">
      <c r="A27" s="18"/>
      <c r="B27" s="19">
        <v>2012</v>
      </c>
      <c r="C27" s="101">
        <f t="shared" si="16"/>
        <v>240</v>
      </c>
      <c r="D27" s="20" t="s">
        <v>13</v>
      </c>
      <c r="E27" s="21" t="s">
        <v>13</v>
      </c>
      <c r="F27" s="22" t="s">
        <v>13</v>
      </c>
      <c r="G27" s="23">
        <v>42</v>
      </c>
      <c r="H27" s="27" t="s">
        <v>13</v>
      </c>
      <c r="I27" s="21" t="s">
        <v>13</v>
      </c>
      <c r="J27" s="21" t="s">
        <v>13</v>
      </c>
      <c r="K27" s="22" t="s">
        <v>13</v>
      </c>
      <c r="L27" s="23">
        <v>145</v>
      </c>
      <c r="M27" s="27" t="s">
        <v>13</v>
      </c>
      <c r="N27" s="21" t="s">
        <v>13</v>
      </c>
      <c r="O27" s="21" t="s">
        <v>13</v>
      </c>
      <c r="P27" s="22" t="s">
        <v>13</v>
      </c>
      <c r="Q27" s="23">
        <f>1+52</f>
        <v>53</v>
      </c>
      <c r="R27" s="28" t="s">
        <v>13</v>
      </c>
    </row>
    <row r="28" spans="1:18" x14ac:dyDescent="0.25">
      <c r="A28" s="18"/>
      <c r="B28" s="19">
        <v>2013</v>
      </c>
      <c r="C28" s="101">
        <f t="shared" si="16"/>
        <v>129</v>
      </c>
      <c r="D28" s="30">
        <v>8</v>
      </c>
      <c r="E28" s="31">
        <v>3</v>
      </c>
      <c r="F28" s="32">
        <v>31</v>
      </c>
      <c r="G28" s="23">
        <f t="shared" si="17"/>
        <v>42</v>
      </c>
      <c r="H28" s="27" t="s">
        <v>13</v>
      </c>
      <c r="I28" s="31" t="s">
        <v>13</v>
      </c>
      <c r="J28" s="31">
        <v>55</v>
      </c>
      <c r="K28" s="32" t="s">
        <v>13</v>
      </c>
      <c r="L28" s="23">
        <f t="shared" si="18"/>
        <v>55</v>
      </c>
      <c r="M28" s="27" t="s">
        <v>13</v>
      </c>
      <c r="N28" s="31">
        <v>2</v>
      </c>
      <c r="O28" s="31">
        <v>7</v>
      </c>
      <c r="P28" s="32">
        <v>23</v>
      </c>
      <c r="Q28" s="23">
        <f t="shared" si="19"/>
        <v>32</v>
      </c>
      <c r="R28" s="37" t="s">
        <v>13</v>
      </c>
    </row>
    <row r="29" spans="1:18" x14ac:dyDescent="0.25">
      <c r="A29" s="18"/>
      <c r="B29" s="19">
        <v>2014</v>
      </c>
      <c r="C29" s="101">
        <f t="shared" si="16"/>
        <v>129</v>
      </c>
      <c r="D29" s="30">
        <v>8</v>
      </c>
      <c r="E29" s="31">
        <v>3</v>
      </c>
      <c r="F29" s="32">
        <v>31</v>
      </c>
      <c r="G29" s="23">
        <f t="shared" si="17"/>
        <v>42</v>
      </c>
      <c r="H29" s="27" t="s">
        <v>13</v>
      </c>
      <c r="I29" s="31" t="s">
        <v>13</v>
      </c>
      <c r="J29" s="31">
        <v>55</v>
      </c>
      <c r="K29" s="32" t="s">
        <v>13</v>
      </c>
      <c r="L29" s="23">
        <f t="shared" si="18"/>
        <v>55</v>
      </c>
      <c r="M29" s="27" t="s">
        <v>13</v>
      </c>
      <c r="N29" s="32">
        <v>2</v>
      </c>
      <c r="O29" s="35">
        <v>7</v>
      </c>
      <c r="P29" s="32">
        <v>23</v>
      </c>
      <c r="Q29" s="23">
        <f t="shared" si="19"/>
        <v>32</v>
      </c>
      <c r="R29" s="37" t="s">
        <v>13</v>
      </c>
    </row>
    <row r="30" spans="1:18" x14ac:dyDescent="0.25">
      <c r="A30" s="18"/>
      <c r="B30" s="19">
        <v>2015</v>
      </c>
      <c r="C30" s="101">
        <f t="shared" si="16"/>
        <v>129</v>
      </c>
      <c r="D30" s="30">
        <v>8</v>
      </c>
      <c r="E30" s="31">
        <v>3</v>
      </c>
      <c r="F30" s="32">
        <v>31</v>
      </c>
      <c r="G30" s="23">
        <f t="shared" si="17"/>
        <v>42</v>
      </c>
      <c r="H30" s="27" t="s">
        <v>13</v>
      </c>
      <c r="I30" s="31" t="s">
        <v>13</v>
      </c>
      <c r="J30" s="31">
        <v>55</v>
      </c>
      <c r="K30" s="32" t="s">
        <v>13</v>
      </c>
      <c r="L30" s="23">
        <f t="shared" si="18"/>
        <v>55</v>
      </c>
      <c r="M30" s="27" t="s">
        <v>13</v>
      </c>
      <c r="N30" s="32">
        <v>2</v>
      </c>
      <c r="O30" s="35">
        <v>7</v>
      </c>
      <c r="P30" s="32">
        <v>23</v>
      </c>
      <c r="Q30" s="23">
        <f t="shared" si="19"/>
        <v>32</v>
      </c>
      <c r="R30" s="37" t="s">
        <v>13</v>
      </c>
    </row>
    <row r="31" spans="1:18" x14ac:dyDescent="0.25">
      <c r="A31" s="18"/>
      <c r="B31" s="19">
        <v>2016</v>
      </c>
      <c r="C31" s="101">
        <f t="shared" si="16"/>
        <v>331</v>
      </c>
      <c r="D31" s="30">
        <v>8</v>
      </c>
      <c r="E31" s="31">
        <v>13</v>
      </c>
      <c r="F31" s="32">
        <v>38</v>
      </c>
      <c r="G31" s="23">
        <f t="shared" si="17"/>
        <v>59</v>
      </c>
      <c r="H31" s="27" t="s">
        <v>13</v>
      </c>
      <c r="I31" s="31">
        <v>53</v>
      </c>
      <c r="J31" s="31">
        <v>125</v>
      </c>
      <c r="K31" s="32">
        <v>42</v>
      </c>
      <c r="L31" s="23">
        <f t="shared" si="18"/>
        <v>220</v>
      </c>
      <c r="M31" s="27" t="s">
        <v>13</v>
      </c>
      <c r="N31" s="32">
        <v>12</v>
      </c>
      <c r="O31" s="36">
        <v>17</v>
      </c>
      <c r="P31" s="103">
        <v>23</v>
      </c>
      <c r="Q31" s="23">
        <f t="shared" si="19"/>
        <v>52</v>
      </c>
      <c r="R31" s="37" t="s">
        <v>13</v>
      </c>
    </row>
    <row r="32" spans="1:18" x14ac:dyDescent="0.25">
      <c r="A32" s="18"/>
      <c r="B32" s="19">
        <v>2017</v>
      </c>
      <c r="C32" s="101">
        <f t="shared" si="16"/>
        <v>329</v>
      </c>
      <c r="D32" s="30">
        <v>8</v>
      </c>
      <c r="E32" s="31">
        <v>13</v>
      </c>
      <c r="F32" s="32">
        <v>38</v>
      </c>
      <c r="G32" s="23">
        <f t="shared" si="17"/>
        <v>59</v>
      </c>
      <c r="H32" s="27" t="s">
        <v>13</v>
      </c>
      <c r="I32" s="31">
        <v>53</v>
      </c>
      <c r="J32" s="31">
        <v>125</v>
      </c>
      <c r="K32" s="32">
        <v>40</v>
      </c>
      <c r="L32" s="23">
        <f t="shared" si="18"/>
        <v>218</v>
      </c>
      <c r="M32" s="27" t="s">
        <v>13</v>
      </c>
      <c r="N32" s="32">
        <v>12</v>
      </c>
      <c r="O32" s="36">
        <v>17</v>
      </c>
      <c r="P32" s="103">
        <v>23</v>
      </c>
      <c r="Q32" s="23">
        <f t="shared" si="19"/>
        <v>52</v>
      </c>
      <c r="R32" s="37" t="s">
        <v>13</v>
      </c>
    </row>
    <row r="33" spans="1:18" ht="15.75" thickBot="1" x14ac:dyDescent="0.3">
      <c r="A33" s="39"/>
      <c r="B33" s="40">
        <v>2018</v>
      </c>
      <c r="C33" s="41">
        <f t="shared" si="16"/>
        <v>281</v>
      </c>
      <c r="D33" s="42" t="s">
        <v>30</v>
      </c>
      <c r="E33" s="43" t="s">
        <v>30</v>
      </c>
      <c r="F33" s="44" t="s">
        <v>30</v>
      </c>
      <c r="G33" s="45">
        <v>64</v>
      </c>
      <c r="H33" s="46" t="s">
        <v>13</v>
      </c>
      <c r="I33" s="43" t="s">
        <v>30</v>
      </c>
      <c r="J33" s="43" t="s">
        <v>30</v>
      </c>
      <c r="K33" s="44" t="s">
        <v>30</v>
      </c>
      <c r="L33" s="45">
        <v>152</v>
      </c>
      <c r="M33" s="46" t="s">
        <v>13</v>
      </c>
      <c r="N33" s="44" t="s">
        <v>30</v>
      </c>
      <c r="O33" s="102" t="s">
        <v>30</v>
      </c>
      <c r="P33" s="105" t="s">
        <v>30</v>
      </c>
      <c r="Q33" s="45">
        <v>65</v>
      </c>
      <c r="R33" s="47" t="s">
        <v>13</v>
      </c>
    </row>
    <row r="34" spans="1:18" x14ac:dyDescent="0.25">
      <c r="A34" s="89" t="s">
        <v>2</v>
      </c>
      <c r="B34" s="90">
        <v>2004</v>
      </c>
      <c r="C34" s="91">
        <f t="shared" si="16"/>
        <v>564</v>
      </c>
      <c r="D34" s="92" t="s">
        <v>13</v>
      </c>
      <c r="E34" s="93" t="s">
        <v>13</v>
      </c>
      <c r="F34" s="94" t="s">
        <v>13</v>
      </c>
      <c r="G34" s="95">
        <v>71</v>
      </c>
      <c r="H34" s="96" t="s">
        <v>13</v>
      </c>
      <c r="I34" s="93" t="s">
        <v>13</v>
      </c>
      <c r="J34" s="97" t="s">
        <v>13</v>
      </c>
      <c r="K34" s="98" t="s">
        <v>13</v>
      </c>
      <c r="L34" s="95">
        <v>318</v>
      </c>
      <c r="M34" s="99" t="s">
        <v>13</v>
      </c>
      <c r="N34" s="94" t="s">
        <v>13</v>
      </c>
      <c r="O34" s="98" t="s">
        <v>13</v>
      </c>
      <c r="P34" s="98" t="s">
        <v>13</v>
      </c>
      <c r="Q34" s="95">
        <f>6+169</f>
        <v>175</v>
      </c>
      <c r="R34" s="100" t="s">
        <v>13</v>
      </c>
    </row>
    <row r="35" spans="1:18" x14ac:dyDescent="0.25">
      <c r="A35" s="18"/>
      <c r="B35" s="19">
        <v>2005</v>
      </c>
      <c r="C35" s="101">
        <f t="shared" si="16"/>
        <v>565</v>
      </c>
      <c r="D35" s="20" t="s">
        <v>13</v>
      </c>
      <c r="E35" s="21" t="s">
        <v>13</v>
      </c>
      <c r="F35" s="22" t="s">
        <v>13</v>
      </c>
      <c r="G35" s="23">
        <v>71</v>
      </c>
      <c r="H35" s="24" t="s">
        <v>13</v>
      </c>
      <c r="I35" s="21" t="s">
        <v>13</v>
      </c>
      <c r="J35" s="25" t="s">
        <v>13</v>
      </c>
      <c r="K35" s="26" t="s">
        <v>13</v>
      </c>
      <c r="L35" s="23">
        <v>320</v>
      </c>
      <c r="M35" s="27" t="s">
        <v>13</v>
      </c>
      <c r="N35" s="22" t="s">
        <v>13</v>
      </c>
      <c r="O35" s="26" t="s">
        <v>13</v>
      </c>
      <c r="P35" s="26" t="s">
        <v>13</v>
      </c>
      <c r="Q35" s="23">
        <f>11+163</f>
        <v>174</v>
      </c>
      <c r="R35" s="28" t="s">
        <v>13</v>
      </c>
    </row>
    <row r="36" spans="1:18" x14ac:dyDescent="0.25">
      <c r="A36" s="18"/>
      <c r="B36" s="19">
        <v>2006</v>
      </c>
      <c r="C36" s="101">
        <f t="shared" si="16"/>
        <v>568</v>
      </c>
      <c r="D36" s="20" t="s">
        <v>13</v>
      </c>
      <c r="E36" s="21" t="s">
        <v>13</v>
      </c>
      <c r="F36" s="22" t="s">
        <v>13</v>
      </c>
      <c r="G36" s="23">
        <v>75</v>
      </c>
      <c r="H36" s="24" t="s">
        <v>13</v>
      </c>
      <c r="I36" s="21" t="s">
        <v>13</v>
      </c>
      <c r="J36" s="25" t="s">
        <v>13</v>
      </c>
      <c r="K36" s="26" t="s">
        <v>13</v>
      </c>
      <c r="L36" s="23">
        <v>315</v>
      </c>
      <c r="M36" s="27" t="s">
        <v>13</v>
      </c>
      <c r="N36" s="22" t="s">
        <v>13</v>
      </c>
      <c r="O36" s="26" t="s">
        <v>13</v>
      </c>
      <c r="P36" s="26" t="s">
        <v>13</v>
      </c>
      <c r="Q36" s="23">
        <f>2+176</f>
        <v>178</v>
      </c>
      <c r="R36" s="28" t="s">
        <v>13</v>
      </c>
    </row>
    <row r="37" spans="1:18" x14ac:dyDescent="0.25">
      <c r="A37" s="18"/>
      <c r="B37" s="19">
        <v>2007</v>
      </c>
      <c r="C37" s="101" t="s">
        <v>13</v>
      </c>
      <c r="D37" s="20" t="s">
        <v>13</v>
      </c>
      <c r="E37" s="21" t="s">
        <v>13</v>
      </c>
      <c r="F37" s="22" t="s">
        <v>13</v>
      </c>
      <c r="G37" s="29" t="s">
        <v>13</v>
      </c>
      <c r="H37" s="27" t="s">
        <v>13</v>
      </c>
      <c r="I37" s="21" t="s">
        <v>13</v>
      </c>
      <c r="J37" s="21" t="s">
        <v>13</v>
      </c>
      <c r="K37" s="22" t="s">
        <v>13</v>
      </c>
      <c r="L37" s="29" t="s">
        <v>13</v>
      </c>
      <c r="M37" s="27" t="s">
        <v>13</v>
      </c>
      <c r="N37" s="21" t="s">
        <v>13</v>
      </c>
      <c r="O37" s="21" t="s">
        <v>13</v>
      </c>
      <c r="P37" s="22" t="s">
        <v>13</v>
      </c>
      <c r="Q37" s="29" t="s">
        <v>13</v>
      </c>
      <c r="R37" s="28" t="s">
        <v>13</v>
      </c>
    </row>
    <row r="38" spans="1:18" x14ac:dyDescent="0.25">
      <c r="A38" s="18"/>
      <c r="B38" s="19">
        <v>2008</v>
      </c>
      <c r="C38" s="101">
        <f t="shared" si="16"/>
        <v>321</v>
      </c>
      <c r="D38" s="30">
        <v>1</v>
      </c>
      <c r="E38" s="31">
        <v>5</v>
      </c>
      <c r="F38" s="32">
        <v>62</v>
      </c>
      <c r="G38" s="33">
        <f t="shared" si="17"/>
        <v>68</v>
      </c>
      <c r="H38" s="34">
        <v>15.7</v>
      </c>
      <c r="I38" s="31" t="s">
        <v>13</v>
      </c>
      <c r="J38" s="35">
        <v>202</v>
      </c>
      <c r="K38" s="36">
        <v>3</v>
      </c>
      <c r="L38" s="33">
        <f t="shared" si="18"/>
        <v>205</v>
      </c>
      <c r="M38" s="34">
        <v>22.2</v>
      </c>
      <c r="N38" s="32" t="s">
        <v>13</v>
      </c>
      <c r="O38" s="36">
        <v>1</v>
      </c>
      <c r="P38" s="36">
        <v>47</v>
      </c>
      <c r="Q38" s="23">
        <f t="shared" si="19"/>
        <v>48</v>
      </c>
      <c r="R38" s="37">
        <v>28.1</v>
      </c>
    </row>
    <row r="39" spans="1:18" x14ac:dyDescent="0.25">
      <c r="A39" s="18"/>
      <c r="B39" s="19">
        <v>2009</v>
      </c>
      <c r="C39" s="101">
        <f t="shared" si="16"/>
        <v>309</v>
      </c>
      <c r="D39" s="30">
        <v>1</v>
      </c>
      <c r="E39" s="31">
        <v>1</v>
      </c>
      <c r="F39" s="32">
        <v>48</v>
      </c>
      <c r="G39" s="23">
        <f t="shared" si="17"/>
        <v>50</v>
      </c>
      <c r="H39" s="38">
        <v>12</v>
      </c>
      <c r="I39" s="31" t="s">
        <v>13</v>
      </c>
      <c r="J39" s="35">
        <v>216</v>
      </c>
      <c r="K39" s="36">
        <v>3</v>
      </c>
      <c r="L39" s="23">
        <f t="shared" si="18"/>
        <v>219</v>
      </c>
      <c r="M39" s="38">
        <v>22.3</v>
      </c>
      <c r="N39" s="32">
        <v>1</v>
      </c>
      <c r="O39" s="36" t="s">
        <v>13</v>
      </c>
      <c r="P39" s="36">
        <v>39</v>
      </c>
      <c r="Q39" s="23">
        <f t="shared" si="19"/>
        <v>40</v>
      </c>
      <c r="R39" s="37">
        <v>25.2</v>
      </c>
    </row>
    <row r="40" spans="1:18" x14ac:dyDescent="0.25">
      <c r="A40" s="18"/>
      <c r="B40" s="19">
        <v>2010</v>
      </c>
      <c r="C40" s="101">
        <f t="shared" si="16"/>
        <v>404</v>
      </c>
      <c r="D40" s="30">
        <v>1</v>
      </c>
      <c r="E40" s="31" t="s">
        <v>13</v>
      </c>
      <c r="F40" s="32">
        <v>155</v>
      </c>
      <c r="G40" s="23">
        <f t="shared" si="17"/>
        <v>156</v>
      </c>
      <c r="H40" s="38">
        <v>13.8</v>
      </c>
      <c r="I40" s="31" t="s">
        <v>13</v>
      </c>
      <c r="J40" s="35">
        <v>211</v>
      </c>
      <c r="K40" s="36" t="s">
        <v>13</v>
      </c>
      <c r="L40" s="23">
        <f t="shared" si="18"/>
        <v>211</v>
      </c>
      <c r="M40" s="38">
        <v>17.899999999999999</v>
      </c>
      <c r="N40" s="32">
        <v>1</v>
      </c>
      <c r="O40" s="36" t="s">
        <v>13</v>
      </c>
      <c r="P40" s="36">
        <v>36</v>
      </c>
      <c r="Q40" s="23">
        <f t="shared" si="19"/>
        <v>37</v>
      </c>
      <c r="R40" s="37">
        <v>27.6</v>
      </c>
    </row>
    <row r="41" spans="1:18" x14ac:dyDescent="0.25">
      <c r="A41" s="18"/>
      <c r="B41" s="19">
        <v>2011</v>
      </c>
      <c r="C41" s="101">
        <f t="shared" si="16"/>
        <v>404</v>
      </c>
      <c r="D41" s="30">
        <v>1</v>
      </c>
      <c r="E41" s="31" t="s">
        <v>13</v>
      </c>
      <c r="F41" s="32">
        <v>155</v>
      </c>
      <c r="G41" s="23">
        <f t="shared" si="17"/>
        <v>156</v>
      </c>
      <c r="H41" s="38">
        <v>13.8</v>
      </c>
      <c r="I41" s="31" t="s">
        <v>13</v>
      </c>
      <c r="J41" s="35">
        <v>211</v>
      </c>
      <c r="K41" s="36" t="s">
        <v>13</v>
      </c>
      <c r="L41" s="23">
        <f t="shared" si="18"/>
        <v>211</v>
      </c>
      <c r="M41" s="38">
        <v>17.899999999999999</v>
      </c>
      <c r="N41" s="32">
        <v>1</v>
      </c>
      <c r="O41" s="36" t="s">
        <v>13</v>
      </c>
      <c r="P41" s="36">
        <v>36</v>
      </c>
      <c r="Q41" s="23">
        <f t="shared" si="19"/>
        <v>37</v>
      </c>
      <c r="R41" s="37">
        <v>27.6</v>
      </c>
    </row>
    <row r="42" spans="1:18" x14ac:dyDescent="0.25">
      <c r="A42" s="18"/>
      <c r="B42" s="19">
        <v>2012</v>
      </c>
      <c r="C42" s="101">
        <f t="shared" si="16"/>
        <v>556</v>
      </c>
      <c r="D42" s="20" t="s">
        <v>13</v>
      </c>
      <c r="E42" s="21" t="s">
        <v>13</v>
      </c>
      <c r="F42" s="22" t="s">
        <v>13</v>
      </c>
      <c r="G42" s="23">
        <v>81</v>
      </c>
      <c r="H42" s="27" t="s">
        <v>13</v>
      </c>
      <c r="I42" s="21" t="s">
        <v>13</v>
      </c>
      <c r="J42" s="21" t="s">
        <v>13</v>
      </c>
      <c r="K42" s="22" t="s">
        <v>13</v>
      </c>
      <c r="L42" s="23">
        <v>348</v>
      </c>
      <c r="M42" s="27" t="s">
        <v>13</v>
      </c>
      <c r="N42" s="21" t="s">
        <v>13</v>
      </c>
      <c r="O42" s="21" t="s">
        <v>13</v>
      </c>
      <c r="P42" s="22" t="s">
        <v>13</v>
      </c>
      <c r="Q42" s="23">
        <f>123+1+3</f>
        <v>127</v>
      </c>
      <c r="R42" s="28" t="s">
        <v>13</v>
      </c>
    </row>
    <row r="43" spans="1:18" x14ac:dyDescent="0.25">
      <c r="A43" s="18"/>
      <c r="B43" s="19">
        <v>2013</v>
      </c>
      <c r="C43" s="101">
        <f t="shared" si="16"/>
        <v>317</v>
      </c>
      <c r="D43" s="30">
        <v>9</v>
      </c>
      <c r="E43" s="31">
        <v>1</v>
      </c>
      <c r="F43" s="32">
        <v>47</v>
      </c>
      <c r="G43" s="23">
        <f t="shared" si="17"/>
        <v>57</v>
      </c>
      <c r="H43" s="27" t="s">
        <v>13</v>
      </c>
      <c r="I43" s="31">
        <v>2</v>
      </c>
      <c r="J43" s="31">
        <v>214</v>
      </c>
      <c r="K43" s="32">
        <v>2</v>
      </c>
      <c r="L43" s="23">
        <f t="shared" si="18"/>
        <v>218</v>
      </c>
      <c r="M43" s="27" t="s">
        <v>13</v>
      </c>
      <c r="N43" s="31">
        <v>3</v>
      </c>
      <c r="O43" s="31">
        <v>7</v>
      </c>
      <c r="P43" s="32">
        <v>32</v>
      </c>
      <c r="Q43" s="23">
        <f t="shared" si="19"/>
        <v>42</v>
      </c>
      <c r="R43" s="37" t="s">
        <v>13</v>
      </c>
    </row>
    <row r="44" spans="1:18" x14ac:dyDescent="0.25">
      <c r="A44" s="18"/>
      <c r="B44" s="19">
        <v>2014</v>
      </c>
      <c r="C44" s="101">
        <f t="shared" si="16"/>
        <v>317</v>
      </c>
      <c r="D44" s="30">
        <v>9</v>
      </c>
      <c r="E44" s="31">
        <v>1</v>
      </c>
      <c r="F44" s="32">
        <v>47</v>
      </c>
      <c r="G44" s="23">
        <f t="shared" si="17"/>
        <v>57</v>
      </c>
      <c r="H44" s="27" t="s">
        <v>13</v>
      </c>
      <c r="I44" s="31">
        <v>2</v>
      </c>
      <c r="J44" s="31">
        <v>214</v>
      </c>
      <c r="K44" s="32">
        <v>2</v>
      </c>
      <c r="L44" s="23">
        <f t="shared" si="18"/>
        <v>218</v>
      </c>
      <c r="M44" s="27" t="s">
        <v>13</v>
      </c>
      <c r="N44" s="32">
        <v>3</v>
      </c>
      <c r="O44" s="35">
        <v>7</v>
      </c>
      <c r="P44" s="32">
        <v>32</v>
      </c>
      <c r="Q44" s="23">
        <f t="shared" si="19"/>
        <v>42</v>
      </c>
      <c r="R44" s="37" t="s">
        <v>13</v>
      </c>
    </row>
    <row r="45" spans="1:18" x14ac:dyDescent="0.25">
      <c r="A45" s="18"/>
      <c r="B45" s="19">
        <v>2015</v>
      </c>
      <c r="C45" s="101">
        <f t="shared" si="16"/>
        <v>317</v>
      </c>
      <c r="D45" s="30">
        <v>9</v>
      </c>
      <c r="E45" s="31">
        <v>1</v>
      </c>
      <c r="F45" s="32">
        <v>47</v>
      </c>
      <c r="G45" s="23">
        <f t="shared" si="17"/>
        <v>57</v>
      </c>
      <c r="H45" s="27" t="s">
        <v>13</v>
      </c>
      <c r="I45" s="31">
        <v>2</v>
      </c>
      <c r="J45" s="31">
        <v>214</v>
      </c>
      <c r="K45" s="32">
        <v>2</v>
      </c>
      <c r="L45" s="23">
        <f t="shared" si="18"/>
        <v>218</v>
      </c>
      <c r="M45" s="27" t="s">
        <v>13</v>
      </c>
      <c r="N45" s="32">
        <v>3</v>
      </c>
      <c r="O45" s="35">
        <v>7</v>
      </c>
      <c r="P45" s="32">
        <v>32</v>
      </c>
      <c r="Q45" s="23">
        <f t="shared" si="19"/>
        <v>42</v>
      </c>
      <c r="R45" s="37" t="s">
        <v>13</v>
      </c>
    </row>
    <row r="46" spans="1:18" x14ac:dyDescent="0.25">
      <c r="A46" s="18"/>
      <c r="B46" s="19">
        <v>2016</v>
      </c>
      <c r="C46" s="101">
        <f t="shared" si="16"/>
        <v>459</v>
      </c>
      <c r="D46" s="30">
        <v>9</v>
      </c>
      <c r="E46" s="31">
        <v>21</v>
      </c>
      <c r="F46" s="32">
        <v>47</v>
      </c>
      <c r="G46" s="23">
        <f t="shared" si="17"/>
        <v>77</v>
      </c>
      <c r="H46" s="27" t="s">
        <v>13</v>
      </c>
      <c r="I46" s="31">
        <v>39</v>
      </c>
      <c r="J46" s="31">
        <v>234</v>
      </c>
      <c r="K46" s="32">
        <v>42</v>
      </c>
      <c r="L46" s="23">
        <f t="shared" si="18"/>
        <v>315</v>
      </c>
      <c r="M46" s="27" t="s">
        <v>13</v>
      </c>
      <c r="N46" s="32">
        <v>18</v>
      </c>
      <c r="O46" s="36">
        <v>17</v>
      </c>
      <c r="P46" s="103">
        <v>32</v>
      </c>
      <c r="Q46" s="23">
        <f t="shared" si="19"/>
        <v>67</v>
      </c>
      <c r="R46" s="37" t="s">
        <v>13</v>
      </c>
    </row>
    <row r="47" spans="1:18" x14ac:dyDescent="0.25">
      <c r="A47" s="18"/>
      <c r="B47" s="19">
        <v>2017</v>
      </c>
      <c r="C47" s="101">
        <f t="shared" si="16"/>
        <v>459</v>
      </c>
      <c r="D47" s="30">
        <v>9</v>
      </c>
      <c r="E47" s="31">
        <v>21</v>
      </c>
      <c r="F47" s="32">
        <v>47</v>
      </c>
      <c r="G47" s="23">
        <f t="shared" si="17"/>
        <v>77</v>
      </c>
      <c r="H47" s="27" t="s">
        <v>13</v>
      </c>
      <c r="I47" s="31">
        <v>39</v>
      </c>
      <c r="J47" s="31">
        <v>234</v>
      </c>
      <c r="K47" s="32">
        <v>42</v>
      </c>
      <c r="L47" s="23">
        <f t="shared" si="18"/>
        <v>315</v>
      </c>
      <c r="M47" s="27" t="s">
        <v>13</v>
      </c>
      <c r="N47" s="32">
        <v>18</v>
      </c>
      <c r="O47" s="36">
        <v>17</v>
      </c>
      <c r="P47" s="103">
        <v>32</v>
      </c>
      <c r="Q47" s="23">
        <f t="shared" si="19"/>
        <v>67</v>
      </c>
      <c r="R47" s="37" t="s">
        <v>13</v>
      </c>
    </row>
    <row r="48" spans="1:18" x14ac:dyDescent="0.25">
      <c r="A48" s="39"/>
      <c r="B48" s="40">
        <v>2018</v>
      </c>
      <c r="C48" s="41">
        <f t="shared" si="16"/>
        <v>555</v>
      </c>
      <c r="D48" s="42" t="s">
        <v>30</v>
      </c>
      <c r="E48" s="43" t="s">
        <v>30</v>
      </c>
      <c r="F48" s="44" t="s">
        <v>30</v>
      </c>
      <c r="G48" s="45">
        <v>95</v>
      </c>
      <c r="H48" s="46" t="s">
        <v>13</v>
      </c>
      <c r="I48" s="43" t="s">
        <v>30</v>
      </c>
      <c r="J48" s="43" t="s">
        <v>30</v>
      </c>
      <c r="K48" s="44" t="s">
        <v>30</v>
      </c>
      <c r="L48" s="45">
        <v>336</v>
      </c>
      <c r="M48" s="46" t="s">
        <v>13</v>
      </c>
      <c r="N48" s="44" t="s">
        <v>30</v>
      </c>
      <c r="O48" s="102" t="s">
        <v>30</v>
      </c>
      <c r="P48" s="105" t="s">
        <v>30</v>
      </c>
      <c r="Q48" s="45">
        <v>124</v>
      </c>
      <c r="R48" s="47" t="s">
        <v>13</v>
      </c>
    </row>
    <row r="49" spans="1:18" x14ac:dyDescent="0.25">
      <c r="A49" s="6" t="s">
        <v>3</v>
      </c>
      <c r="B49" s="7">
        <v>2004</v>
      </c>
      <c r="C49" s="8">
        <f t="shared" si="16"/>
        <v>541</v>
      </c>
      <c r="D49" s="9" t="s">
        <v>13</v>
      </c>
      <c r="E49" s="10" t="s">
        <v>13</v>
      </c>
      <c r="F49" s="11" t="s">
        <v>13</v>
      </c>
      <c r="G49" s="12">
        <v>72</v>
      </c>
      <c r="H49" s="13" t="s">
        <v>13</v>
      </c>
      <c r="I49" s="10" t="s">
        <v>13</v>
      </c>
      <c r="J49" s="14" t="s">
        <v>13</v>
      </c>
      <c r="K49" s="15" t="s">
        <v>13</v>
      </c>
      <c r="L49" s="12">
        <v>311</v>
      </c>
      <c r="M49" s="16" t="s">
        <v>13</v>
      </c>
      <c r="N49" s="11" t="s">
        <v>13</v>
      </c>
      <c r="O49" s="15" t="s">
        <v>13</v>
      </c>
      <c r="P49" s="15" t="s">
        <v>13</v>
      </c>
      <c r="Q49" s="12">
        <f>6+152</f>
        <v>158</v>
      </c>
      <c r="R49" s="17" t="s">
        <v>13</v>
      </c>
    </row>
    <row r="50" spans="1:18" x14ac:dyDescent="0.25">
      <c r="A50" s="18"/>
      <c r="B50" s="19">
        <v>2005</v>
      </c>
      <c r="C50" s="101">
        <f t="shared" si="16"/>
        <v>540</v>
      </c>
      <c r="D50" s="20" t="s">
        <v>13</v>
      </c>
      <c r="E50" s="21" t="s">
        <v>13</v>
      </c>
      <c r="F50" s="22" t="s">
        <v>13</v>
      </c>
      <c r="G50" s="23">
        <v>75</v>
      </c>
      <c r="H50" s="24" t="s">
        <v>13</v>
      </c>
      <c r="I50" s="21" t="s">
        <v>13</v>
      </c>
      <c r="J50" s="25" t="s">
        <v>13</v>
      </c>
      <c r="K50" s="26" t="s">
        <v>13</v>
      </c>
      <c r="L50" s="23">
        <v>300</v>
      </c>
      <c r="M50" s="27" t="s">
        <v>13</v>
      </c>
      <c r="N50" s="22" t="s">
        <v>13</v>
      </c>
      <c r="O50" s="26" t="s">
        <v>13</v>
      </c>
      <c r="P50" s="26" t="s">
        <v>13</v>
      </c>
      <c r="Q50" s="23">
        <f>3+162</f>
        <v>165</v>
      </c>
      <c r="R50" s="28" t="s">
        <v>13</v>
      </c>
    </row>
    <row r="51" spans="1:18" x14ac:dyDescent="0.25">
      <c r="A51" s="18"/>
      <c r="B51" s="19">
        <v>2006</v>
      </c>
      <c r="C51" s="101">
        <f t="shared" si="16"/>
        <v>540</v>
      </c>
      <c r="D51" s="20" t="s">
        <v>13</v>
      </c>
      <c r="E51" s="21" t="s">
        <v>13</v>
      </c>
      <c r="F51" s="22" t="s">
        <v>13</v>
      </c>
      <c r="G51" s="23">
        <v>82</v>
      </c>
      <c r="H51" s="24" t="s">
        <v>13</v>
      </c>
      <c r="I51" s="21" t="s">
        <v>13</v>
      </c>
      <c r="J51" s="25" t="s">
        <v>13</v>
      </c>
      <c r="K51" s="26" t="s">
        <v>13</v>
      </c>
      <c r="L51" s="23">
        <v>320</v>
      </c>
      <c r="M51" s="27" t="s">
        <v>13</v>
      </c>
      <c r="N51" s="22" t="s">
        <v>13</v>
      </c>
      <c r="O51" s="26" t="s">
        <v>13</v>
      </c>
      <c r="P51" s="26" t="s">
        <v>13</v>
      </c>
      <c r="Q51" s="23">
        <v>138</v>
      </c>
      <c r="R51" s="28" t="s">
        <v>13</v>
      </c>
    </row>
    <row r="52" spans="1:18" x14ac:dyDescent="0.25">
      <c r="A52" s="18"/>
      <c r="B52" s="19">
        <v>2007</v>
      </c>
      <c r="C52" s="101" t="s">
        <v>13</v>
      </c>
      <c r="D52" s="20" t="s">
        <v>13</v>
      </c>
      <c r="E52" s="21" t="s">
        <v>13</v>
      </c>
      <c r="F52" s="22" t="s">
        <v>13</v>
      </c>
      <c r="G52" s="29" t="s">
        <v>13</v>
      </c>
      <c r="H52" s="27" t="s">
        <v>13</v>
      </c>
      <c r="I52" s="21" t="s">
        <v>13</v>
      </c>
      <c r="J52" s="21" t="s">
        <v>13</v>
      </c>
      <c r="K52" s="22" t="s">
        <v>13</v>
      </c>
      <c r="L52" s="29" t="s">
        <v>13</v>
      </c>
      <c r="M52" s="27" t="s">
        <v>13</v>
      </c>
      <c r="N52" s="21" t="s">
        <v>13</v>
      </c>
      <c r="O52" s="21" t="s">
        <v>13</v>
      </c>
      <c r="P52" s="22" t="s">
        <v>13</v>
      </c>
      <c r="Q52" s="29" t="s">
        <v>13</v>
      </c>
      <c r="R52" s="28" t="s">
        <v>13</v>
      </c>
    </row>
    <row r="53" spans="1:18" x14ac:dyDescent="0.25">
      <c r="A53" s="18"/>
      <c r="B53" s="19">
        <v>2008</v>
      </c>
      <c r="C53" s="101">
        <f t="shared" si="16"/>
        <v>320</v>
      </c>
      <c r="D53" s="30" t="s">
        <v>13</v>
      </c>
      <c r="E53" s="31">
        <v>11</v>
      </c>
      <c r="F53" s="32">
        <v>83</v>
      </c>
      <c r="G53" s="33">
        <f t="shared" si="17"/>
        <v>94</v>
      </c>
      <c r="H53" s="34">
        <v>21.8</v>
      </c>
      <c r="I53" s="31" t="s">
        <v>13</v>
      </c>
      <c r="J53" s="35">
        <v>195</v>
      </c>
      <c r="K53" s="36" t="s">
        <v>13</v>
      </c>
      <c r="L53" s="33">
        <f t="shared" si="18"/>
        <v>195</v>
      </c>
      <c r="M53" s="34">
        <v>21.1</v>
      </c>
      <c r="N53" s="32" t="s">
        <v>13</v>
      </c>
      <c r="O53" s="36" t="s">
        <v>13</v>
      </c>
      <c r="P53" s="36">
        <v>31</v>
      </c>
      <c r="Q53" s="23">
        <f t="shared" si="19"/>
        <v>31</v>
      </c>
      <c r="R53" s="37">
        <v>18.100000000000001</v>
      </c>
    </row>
    <row r="54" spans="1:18" x14ac:dyDescent="0.25">
      <c r="A54" s="18"/>
      <c r="B54" s="19">
        <v>2009</v>
      </c>
      <c r="C54" s="101">
        <f t="shared" si="16"/>
        <v>287</v>
      </c>
      <c r="D54" s="30" t="s">
        <v>13</v>
      </c>
      <c r="E54" s="31">
        <v>4</v>
      </c>
      <c r="F54" s="32">
        <v>83</v>
      </c>
      <c r="G54" s="23">
        <f t="shared" si="17"/>
        <v>87</v>
      </c>
      <c r="H54" s="38">
        <v>20.9</v>
      </c>
      <c r="I54" s="31">
        <v>1</v>
      </c>
      <c r="J54" s="35">
        <v>176</v>
      </c>
      <c r="K54" s="36" t="s">
        <v>13</v>
      </c>
      <c r="L54" s="23">
        <f t="shared" si="18"/>
        <v>177</v>
      </c>
      <c r="M54" s="38">
        <v>18</v>
      </c>
      <c r="N54" s="32" t="s">
        <v>13</v>
      </c>
      <c r="O54" s="36" t="s">
        <v>13</v>
      </c>
      <c r="P54" s="36">
        <v>23</v>
      </c>
      <c r="Q54" s="23">
        <f t="shared" si="19"/>
        <v>23</v>
      </c>
      <c r="R54" s="37">
        <v>14.5</v>
      </c>
    </row>
    <row r="55" spans="1:18" x14ac:dyDescent="0.25">
      <c r="A55" s="18"/>
      <c r="B55" s="19">
        <v>2010</v>
      </c>
      <c r="C55" s="101">
        <f t="shared" si="16"/>
        <v>399</v>
      </c>
      <c r="D55" s="30" t="s">
        <v>13</v>
      </c>
      <c r="E55" s="31" t="s">
        <v>13</v>
      </c>
      <c r="F55" s="32">
        <v>241</v>
      </c>
      <c r="G55" s="23">
        <f t="shared" si="17"/>
        <v>241</v>
      </c>
      <c r="H55" s="38">
        <v>21.4</v>
      </c>
      <c r="I55" s="31" t="s">
        <v>13</v>
      </c>
      <c r="J55" s="35">
        <v>158</v>
      </c>
      <c r="K55" s="36" t="s">
        <v>13</v>
      </c>
      <c r="L55" s="23">
        <f t="shared" si="18"/>
        <v>158</v>
      </c>
      <c r="M55" s="38">
        <v>13.4</v>
      </c>
      <c r="N55" s="32" t="s">
        <v>13</v>
      </c>
      <c r="O55" s="36" t="s">
        <v>13</v>
      </c>
      <c r="P55" s="36" t="s">
        <v>13</v>
      </c>
      <c r="Q55" s="23">
        <f t="shared" si="19"/>
        <v>0</v>
      </c>
      <c r="R55" s="37">
        <v>0</v>
      </c>
    </row>
    <row r="56" spans="1:18" x14ac:dyDescent="0.25">
      <c r="A56" s="18"/>
      <c r="B56" s="19">
        <v>2011</v>
      </c>
      <c r="C56" s="101">
        <f t="shared" si="16"/>
        <v>399</v>
      </c>
      <c r="D56" s="30" t="s">
        <v>13</v>
      </c>
      <c r="E56" s="31" t="s">
        <v>13</v>
      </c>
      <c r="F56" s="32">
        <v>241</v>
      </c>
      <c r="G56" s="23">
        <f t="shared" si="17"/>
        <v>241</v>
      </c>
      <c r="H56" s="38">
        <v>21.4</v>
      </c>
      <c r="I56" s="31" t="s">
        <v>13</v>
      </c>
      <c r="J56" s="35">
        <v>158</v>
      </c>
      <c r="K56" s="36" t="s">
        <v>13</v>
      </c>
      <c r="L56" s="23">
        <f t="shared" si="18"/>
        <v>158</v>
      </c>
      <c r="M56" s="38">
        <v>13.4</v>
      </c>
      <c r="N56" s="32" t="s">
        <v>13</v>
      </c>
      <c r="O56" s="36" t="s">
        <v>13</v>
      </c>
      <c r="P56" s="36" t="s">
        <v>13</v>
      </c>
      <c r="Q56" s="23">
        <f t="shared" si="19"/>
        <v>0</v>
      </c>
      <c r="R56" s="37">
        <v>0</v>
      </c>
    </row>
    <row r="57" spans="1:18" x14ac:dyDescent="0.25">
      <c r="A57" s="18"/>
      <c r="B57" s="19">
        <v>2012</v>
      </c>
      <c r="C57" s="101">
        <f t="shared" si="16"/>
        <v>542</v>
      </c>
      <c r="D57" s="20" t="s">
        <v>13</v>
      </c>
      <c r="E57" s="21" t="s">
        <v>13</v>
      </c>
      <c r="F57" s="22" t="s">
        <v>13</v>
      </c>
      <c r="G57" s="23">
        <v>110</v>
      </c>
      <c r="H57" s="27" t="s">
        <v>13</v>
      </c>
      <c r="I57" s="21" t="s">
        <v>13</v>
      </c>
      <c r="J57" s="21" t="s">
        <v>13</v>
      </c>
      <c r="K57" s="22" t="s">
        <v>13</v>
      </c>
      <c r="L57" s="23">
        <v>338</v>
      </c>
      <c r="M57" s="27" t="s">
        <v>13</v>
      </c>
      <c r="N57" s="21" t="s">
        <v>13</v>
      </c>
      <c r="O57" s="21" t="s">
        <v>13</v>
      </c>
      <c r="P57" s="22" t="s">
        <v>13</v>
      </c>
      <c r="Q57" s="23">
        <f>6+86+1+1</f>
        <v>94</v>
      </c>
      <c r="R57" s="28" t="s">
        <v>13</v>
      </c>
    </row>
    <row r="58" spans="1:18" x14ac:dyDescent="0.25">
      <c r="A58" s="18"/>
      <c r="B58" s="19">
        <v>2013</v>
      </c>
      <c r="C58" s="101">
        <f t="shared" si="16"/>
        <v>344</v>
      </c>
      <c r="D58" s="30" t="s">
        <v>13</v>
      </c>
      <c r="E58" s="31">
        <v>1</v>
      </c>
      <c r="F58" s="32">
        <v>118</v>
      </c>
      <c r="G58" s="23">
        <f t="shared" si="17"/>
        <v>119</v>
      </c>
      <c r="H58" s="27" t="s">
        <v>13</v>
      </c>
      <c r="I58" s="31" t="s">
        <v>13</v>
      </c>
      <c r="J58" s="31">
        <v>185</v>
      </c>
      <c r="K58" s="32" t="s">
        <v>13</v>
      </c>
      <c r="L58" s="23">
        <f t="shared" si="18"/>
        <v>185</v>
      </c>
      <c r="M58" s="27" t="s">
        <v>13</v>
      </c>
      <c r="N58" s="31">
        <v>6</v>
      </c>
      <c r="O58" s="31">
        <v>7</v>
      </c>
      <c r="P58" s="32">
        <v>27</v>
      </c>
      <c r="Q58" s="23">
        <f t="shared" si="19"/>
        <v>40</v>
      </c>
      <c r="R58" s="37" t="s">
        <v>13</v>
      </c>
    </row>
    <row r="59" spans="1:18" x14ac:dyDescent="0.25">
      <c r="A59" s="18"/>
      <c r="B59" s="19">
        <v>2014</v>
      </c>
      <c r="C59" s="101">
        <f t="shared" si="16"/>
        <v>344</v>
      </c>
      <c r="D59" s="30" t="s">
        <v>13</v>
      </c>
      <c r="E59" s="31">
        <v>1</v>
      </c>
      <c r="F59" s="32">
        <v>118</v>
      </c>
      <c r="G59" s="23">
        <f t="shared" si="17"/>
        <v>119</v>
      </c>
      <c r="H59" s="27" t="s">
        <v>13</v>
      </c>
      <c r="I59" s="31" t="s">
        <v>13</v>
      </c>
      <c r="J59" s="31">
        <v>185</v>
      </c>
      <c r="K59" s="32" t="s">
        <v>13</v>
      </c>
      <c r="L59" s="23">
        <f t="shared" si="18"/>
        <v>185</v>
      </c>
      <c r="M59" s="27" t="s">
        <v>13</v>
      </c>
      <c r="N59" s="32">
        <v>6</v>
      </c>
      <c r="O59" s="35">
        <v>7</v>
      </c>
      <c r="P59" s="32">
        <v>27</v>
      </c>
      <c r="Q59" s="23">
        <f t="shared" si="19"/>
        <v>40</v>
      </c>
      <c r="R59" s="37" t="s">
        <v>13</v>
      </c>
    </row>
    <row r="60" spans="1:18" x14ac:dyDescent="0.25">
      <c r="A60" s="18"/>
      <c r="B60" s="19">
        <v>2015</v>
      </c>
      <c r="C60" s="101">
        <f t="shared" si="16"/>
        <v>344</v>
      </c>
      <c r="D60" s="30" t="s">
        <v>13</v>
      </c>
      <c r="E60" s="31">
        <v>1</v>
      </c>
      <c r="F60" s="32">
        <v>118</v>
      </c>
      <c r="G60" s="23">
        <f t="shared" si="17"/>
        <v>119</v>
      </c>
      <c r="H60" s="27" t="s">
        <v>13</v>
      </c>
      <c r="I60" s="31" t="s">
        <v>13</v>
      </c>
      <c r="J60" s="31">
        <v>185</v>
      </c>
      <c r="K60" s="32" t="s">
        <v>13</v>
      </c>
      <c r="L60" s="23">
        <f t="shared" si="18"/>
        <v>185</v>
      </c>
      <c r="M60" s="27" t="s">
        <v>13</v>
      </c>
      <c r="N60" s="32">
        <v>6</v>
      </c>
      <c r="O60" s="35">
        <v>7</v>
      </c>
      <c r="P60" s="32">
        <v>27</v>
      </c>
      <c r="Q60" s="23">
        <f t="shared" si="19"/>
        <v>40</v>
      </c>
      <c r="R60" s="37" t="s">
        <v>13</v>
      </c>
    </row>
    <row r="61" spans="1:18" x14ac:dyDescent="0.25">
      <c r="A61" s="18"/>
      <c r="B61" s="19">
        <v>2016</v>
      </c>
      <c r="C61" s="101">
        <f t="shared" si="16"/>
        <v>531</v>
      </c>
      <c r="D61" s="30">
        <v>5</v>
      </c>
      <c r="E61" s="31">
        <v>21</v>
      </c>
      <c r="F61" s="32">
        <v>118</v>
      </c>
      <c r="G61" s="23">
        <f t="shared" si="17"/>
        <v>144</v>
      </c>
      <c r="H61" s="27" t="s">
        <v>13</v>
      </c>
      <c r="I61" s="31">
        <v>39</v>
      </c>
      <c r="J61" s="31">
        <v>235</v>
      </c>
      <c r="K61" s="32">
        <v>53</v>
      </c>
      <c r="L61" s="23">
        <f t="shared" si="18"/>
        <v>327</v>
      </c>
      <c r="M61" s="27" t="s">
        <v>13</v>
      </c>
      <c r="N61" s="32">
        <v>16</v>
      </c>
      <c r="O61" s="36">
        <v>17</v>
      </c>
      <c r="P61" s="103">
        <v>27</v>
      </c>
      <c r="Q61" s="23">
        <f t="shared" si="19"/>
        <v>60</v>
      </c>
      <c r="R61" s="37" t="s">
        <v>13</v>
      </c>
    </row>
    <row r="62" spans="1:18" x14ac:dyDescent="0.25">
      <c r="A62" s="18"/>
      <c r="B62" s="19">
        <v>2017</v>
      </c>
      <c r="C62" s="101">
        <f t="shared" si="16"/>
        <v>531</v>
      </c>
      <c r="D62" s="30">
        <v>5</v>
      </c>
      <c r="E62" s="31">
        <v>21</v>
      </c>
      <c r="F62" s="32">
        <v>118</v>
      </c>
      <c r="G62" s="23">
        <f t="shared" si="17"/>
        <v>144</v>
      </c>
      <c r="H62" s="27" t="s">
        <v>13</v>
      </c>
      <c r="I62" s="31">
        <v>39</v>
      </c>
      <c r="J62" s="31">
        <v>235</v>
      </c>
      <c r="K62" s="32">
        <v>53</v>
      </c>
      <c r="L62" s="23">
        <f t="shared" si="18"/>
        <v>327</v>
      </c>
      <c r="M62" s="27" t="s">
        <v>13</v>
      </c>
      <c r="N62" s="32">
        <v>16</v>
      </c>
      <c r="O62" s="36">
        <v>17</v>
      </c>
      <c r="P62" s="103">
        <v>27</v>
      </c>
      <c r="Q62" s="23">
        <f t="shared" si="19"/>
        <v>60</v>
      </c>
      <c r="R62" s="37" t="s">
        <v>13</v>
      </c>
    </row>
    <row r="63" spans="1:18" x14ac:dyDescent="0.25">
      <c r="A63" s="39"/>
      <c r="B63" s="40">
        <v>2018</v>
      </c>
      <c r="C63" s="41">
        <f t="shared" si="16"/>
        <v>542</v>
      </c>
      <c r="D63" s="42" t="s">
        <v>30</v>
      </c>
      <c r="E63" s="43" t="s">
        <v>30</v>
      </c>
      <c r="F63" s="44" t="s">
        <v>30</v>
      </c>
      <c r="G63" s="45">
        <v>113</v>
      </c>
      <c r="H63" s="46" t="s">
        <v>13</v>
      </c>
      <c r="I63" s="43" t="s">
        <v>30</v>
      </c>
      <c r="J63" s="43" t="s">
        <v>30</v>
      </c>
      <c r="K63" s="44" t="s">
        <v>30</v>
      </c>
      <c r="L63" s="45">
        <v>328</v>
      </c>
      <c r="M63" s="46" t="s">
        <v>13</v>
      </c>
      <c r="N63" s="44" t="s">
        <v>30</v>
      </c>
      <c r="O63" s="102" t="s">
        <v>30</v>
      </c>
      <c r="P63" s="105" t="s">
        <v>30</v>
      </c>
      <c r="Q63" s="45">
        <v>101</v>
      </c>
      <c r="R63" s="47" t="s">
        <v>13</v>
      </c>
    </row>
    <row r="64" spans="1:18" x14ac:dyDescent="0.25">
      <c r="A64" s="6" t="s">
        <v>5</v>
      </c>
      <c r="B64" s="7">
        <v>2004</v>
      </c>
      <c r="C64" s="8">
        <f t="shared" si="16"/>
        <v>325</v>
      </c>
      <c r="D64" s="9" t="s">
        <v>13</v>
      </c>
      <c r="E64" s="10" t="s">
        <v>13</v>
      </c>
      <c r="F64" s="11" t="s">
        <v>13</v>
      </c>
      <c r="G64" s="12">
        <v>41</v>
      </c>
      <c r="H64" s="13" t="s">
        <v>13</v>
      </c>
      <c r="I64" s="10" t="s">
        <v>13</v>
      </c>
      <c r="J64" s="14" t="s">
        <v>13</v>
      </c>
      <c r="K64" s="15" t="s">
        <v>13</v>
      </c>
      <c r="L64" s="12">
        <v>217</v>
      </c>
      <c r="M64" s="16" t="s">
        <v>13</v>
      </c>
      <c r="N64" s="11" t="s">
        <v>13</v>
      </c>
      <c r="O64" s="15" t="s">
        <v>13</v>
      </c>
      <c r="P64" s="15" t="s">
        <v>13</v>
      </c>
      <c r="Q64" s="12">
        <v>67</v>
      </c>
      <c r="R64" s="17" t="s">
        <v>13</v>
      </c>
    </row>
    <row r="65" spans="1:18" x14ac:dyDescent="0.25">
      <c r="A65" s="18"/>
      <c r="B65" s="19">
        <v>2005</v>
      </c>
      <c r="C65" s="101">
        <f t="shared" si="16"/>
        <v>325</v>
      </c>
      <c r="D65" s="20" t="s">
        <v>13</v>
      </c>
      <c r="E65" s="21" t="s">
        <v>13</v>
      </c>
      <c r="F65" s="22" t="s">
        <v>13</v>
      </c>
      <c r="G65" s="23">
        <v>41</v>
      </c>
      <c r="H65" s="24" t="s">
        <v>13</v>
      </c>
      <c r="I65" s="21" t="s">
        <v>13</v>
      </c>
      <c r="J65" s="25" t="s">
        <v>13</v>
      </c>
      <c r="K65" s="26" t="s">
        <v>13</v>
      </c>
      <c r="L65" s="23">
        <v>216</v>
      </c>
      <c r="M65" s="27" t="s">
        <v>13</v>
      </c>
      <c r="N65" s="22" t="s">
        <v>13</v>
      </c>
      <c r="O65" s="26" t="s">
        <v>13</v>
      </c>
      <c r="P65" s="26" t="s">
        <v>13</v>
      </c>
      <c r="Q65" s="23">
        <f>4+64</f>
        <v>68</v>
      </c>
      <c r="R65" s="28" t="s">
        <v>13</v>
      </c>
    </row>
    <row r="66" spans="1:18" x14ac:dyDescent="0.25">
      <c r="A66" s="18"/>
      <c r="B66" s="19">
        <v>2006</v>
      </c>
      <c r="C66" s="101">
        <f t="shared" si="16"/>
        <v>316</v>
      </c>
      <c r="D66" s="20" t="s">
        <v>13</v>
      </c>
      <c r="E66" s="21" t="s">
        <v>13</v>
      </c>
      <c r="F66" s="22" t="s">
        <v>13</v>
      </c>
      <c r="G66" s="23">
        <v>40</v>
      </c>
      <c r="H66" s="24" t="s">
        <v>13</v>
      </c>
      <c r="I66" s="21" t="s">
        <v>13</v>
      </c>
      <c r="J66" s="25" t="s">
        <v>13</v>
      </c>
      <c r="K66" s="26" t="s">
        <v>13</v>
      </c>
      <c r="L66" s="23">
        <v>212</v>
      </c>
      <c r="M66" s="27" t="s">
        <v>13</v>
      </c>
      <c r="N66" s="22" t="s">
        <v>13</v>
      </c>
      <c r="O66" s="26" t="s">
        <v>13</v>
      </c>
      <c r="P66" s="26" t="s">
        <v>13</v>
      </c>
      <c r="Q66" s="23">
        <v>64</v>
      </c>
      <c r="R66" s="28" t="s">
        <v>13</v>
      </c>
    </row>
    <row r="67" spans="1:18" x14ac:dyDescent="0.25">
      <c r="A67" s="18"/>
      <c r="B67" s="19">
        <v>2007</v>
      </c>
      <c r="C67" s="101" t="s">
        <v>13</v>
      </c>
      <c r="D67" s="20" t="s">
        <v>13</v>
      </c>
      <c r="E67" s="21" t="s">
        <v>13</v>
      </c>
      <c r="F67" s="22" t="s">
        <v>13</v>
      </c>
      <c r="G67" s="29" t="s">
        <v>13</v>
      </c>
      <c r="H67" s="27" t="s">
        <v>13</v>
      </c>
      <c r="I67" s="21" t="s">
        <v>13</v>
      </c>
      <c r="J67" s="21" t="s">
        <v>13</v>
      </c>
      <c r="K67" s="22" t="s">
        <v>13</v>
      </c>
      <c r="L67" s="29" t="s">
        <v>13</v>
      </c>
      <c r="M67" s="27" t="s">
        <v>13</v>
      </c>
      <c r="N67" s="21" t="s">
        <v>13</v>
      </c>
      <c r="O67" s="21" t="s">
        <v>13</v>
      </c>
      <c r="P67" s="22" t="s">
        <v>13</v>
      </c>
      <c r="Q67" s="29" t="s">
        <v>13</v>
      </c>
      <c r="R67" s="28" t="s">
        <v>13</v>
      </c>
    </row>
    <row r="68" spans="1:18" x14ac:dyDescent="0.25">
      <c r="A68" s="18"/>
      <c r="B68" s="19">
        <v>2008</v>
      </c>
      <c r="C68" s="101" t="s">
        <v>26</v>
      </c>
      <c r="D68" s="30" t="s">
        <v>13</v>
      </c>
      <c r="E68" s="31" t="s">
        <v>13</v>
      </c>
      <c r="F68" s="32" t="s">
        <v>13</v>
      </c>
      <c r="G68" s="33" t="s">
        <v>13</v>
      </c>
      <c r="H68" s="34" t="s">
        <v>13</v>
      </c>
      <c r="I68" s="31" t="s">
        <v>13</v>
      </c>
      <c r="J68" s="35" t="s">
        <v>13</v>
      </c>
      <c r="K68" s="36" t="s">
        <v>13</v>
      </c>
      <c r="L68" s="33" t="s">
        <v>13</v>
      </c>
      <c r="M68" s="34" t="s">
        <v>13</v>
      </c>
      <c r="N68" s="32" t="s">
        <v>13</v>
      </c>
      <c r="O68" s="36" t="s">
        <v>13</v>
      </c>
      <c r="P68" s="36" t="s">
        <v>13</v>
      </c>
      <c r="Q68" s="23" t="s">
        <v>13</v>
      </c>
      <c r="R68" s="37" t="s">
        <v>13</v>
      </c>
    </row>
    <row r="69" spans="1:18" x14ac:dyDescent="0.25">
      <c r="A69" s="18"/>
      <c r="B69" s="19">
        <v>2009</v>
      </c>
      <c r="C69" s="101">
        <f t="shared" si="16"/>
        <v>109</v>
      </c>
      <c r="D69" s="30" t="s">
        <v>13</v>
      </c>
      <c r="E69" s="31" t="s">
        <v>13</v>
      </c>
      <c r="F69" s="32">
        <v>13</v>
      </c>
      <c r="G69" s="23">
        <f t="shared" si="17"/>
        <v>13</v>
      </c>
      <c r="H69" s="38">
        <v>3.1</v>
      </c>
      <c r="I69" s="31" t="s">
        <v>13</v>
      </c>
      <c r="J69" s="35">
        <v>47</v>
      </c>
      <c r="K69" s="36" t="s">
        <v>13</v>
      </c>
      <c r="L69" s="23">
        <f t="shared" si="18"/>
        <v>47</v>
      </c>
      <c r="M69" s="38">
        <v>4.8</v>
      </c>
      <c r="N69" s="32" t="s">
        <v>13</v>
      </c>
      <c r="O69" s="36" t="s">
        <v>13</v>
      </c>
      <c r="P69" s="36">
        <v>49</v>
      </c>
      <c r="Q69" s="23">
        <f t="shared" si="19"/>
        <v>49</v>
      </c>
      <c r="R69" s="37">
        <v>30.8</v>
      </c>
    </row>
    <row r="70" spans="1:18" x14ac:dyDescent="0.25">
      <c r="A70" s="18"/>
      <c r="B70" s="19">
        <v>2010</v>
      </c>
      <c r="C70" s="101">
        <f t="shared" si="16"/>
        <v>212</v>
      </c>
      <c r="D70" s="30" t="s">
        <v>13</v>
      </c>
      <c r="E70" s="31" t="s">
        <v>13</v>
      </c>
      <c r="F70" s="32">
        <v>119</v>
      </c>
      <c r="G70" s="23">
        <f t="shared" si="17"/>
        <v>119</v>
      </c>
      <c r="H70" s="38">
        <v>10.5</v>
      </c>
      <c r="I70" s="31" t="s">
        <v>13</v>
      </c>
      <c r="J70" s="35">
        <v>83</v>
      </c>
      <c r="K70" s="36" t="s">
        <v>13</v>
      </c>
      <c r="L70" s="23">
        <f t="shared" si="18"/>
        <v>83</v>
      </c>
      <c r="M70" s="38">
        <v>7</v>
      </c>
      <c r="N70" s="32" t="s">
        <v>13</v>
      </c>
      <c r="O70" s="36" t="s">
        <v>13</v>
      </c>
      <c r="P70" s="36">
        <v>10</v>
      </c>
      <c r="Q70" s="23">
        <f t="shared" si="19"/>
        <v>10</v>
      </c>
      <c r="R70" s="37">
        <v>7.5</v>
      </c>
    </row>
    <row r="71" spans="1:18" x14ac:dyDescent="0.25">
      <c r="A71" s="18"/>
      <c r="B71" s="19">
        <v>2011</v>
      </c>
      <c r="C71" s="101">
        <f t="shared" si="16"/>
        <v>212</v>
      </c>
      <c r="D71" s="30" t="s">
        <v>13</v>
      </c>
      <c r="E71" s="31" t="s">
        <v>13</v>
      </c>
      <c r="F71" s="32">
        <v>119</v>
      </c>
      <c r="G71" s="23">
        <f t="shared" si="17"/>
        <v>119</v>
      </c>
      <c r="H71" s="38">
        <v>10.5</v>
      </c>
      <c r="I71" s="31" t="s">
        <v>13</v>
      </c>
      <c r="J71" s="35">
        <v>83</v>
      </c>
      <c r="K71" s="36" t="s">
        <v>13</v>
      </c>
      <c r="L71" s="23">
        <f t="shared" si="18"/>
        <v>83</v>
      </c>
      <c r="M71" s="38">
        <v>7</v>
      </c>
      <c r="N71" s="32" t="s">
        <v>13</v>
      </c>
      <c r="O71" s="36" t="s">
        <v>13</v>
      </c>
      <c r="P71" s="36">
        <v>10</v>
      </c>
      <c r="Q71" s="23">
        <f t="shared" si="19"/>
        <v>10</v>
      </c>
      <c r="R71" s="37">
        <v>7.5</v>
      </c>
    </row>
    <row r="72" spans="1:18" x14ac:dyDescent="0.25">
      <c r="A72" s="18"/>
      <c r="B72" s="19">
        <v>2012</v>
      </c>
      <c r="C72" s="101">
        <f t="shared" si="16"/>
        <v>322</v>
      </c>
      <c r="D72" s="20" t="s">
        <v>13</v>
      </c>
      <c r="E72" s="21" t="s">
        <v>13</v>
      </c>
      <c r="F72" s="22" t="s">
        <v>13</v>
      </c>
      <c r="G72" s="23">
        <v>62</v>
      </c>
      <c r="H72" s="27" t="s">
        <v>13</v>
      </c>
      <c r="I72" s="21" t="s">
        <v>13</v>
      </c>
      <c r="J72" s="21" t="s">
        <v>13</v>
      </c>
      <c r="K72" s="22" t="s">
        <v>13</v>
      </c>
      <c r="L72" s="23">
        <v>197</v>
      </c>
      <c r="M72" s="27" t="s">
        <v>13</v>
      </c>
      <c r="N72" s="21" t="s">
        <v>13</v>
      </c>
      <c r="O72" s="21" t="s">
        <v>13</v>
      </c>
      <c r="P72" s="22" t="s">
        <v>13</v>
      </c>
      <c r="Q72" s="23">
        <v>63</v>
      </c>
      <c r="R72" s="28" t="s">
        <v>13</v>
      </c>
    </row>
    <row r="73" spans="1:18" x14ac:dyDescent="0.25">
      <c r="A73" s="18"/>
      <c r="B73" s="19">
        <v>2013</v>
      </c>
      <c r="C73" s="101">
        <f t="shared" si="16"/>
        <v>217</v>
      </c>
      <c r="D73" s="30" t="s">
        <v>13</v>
      </c>
      <c r="E73" s="31">
        <v>9</v>
      </c>
      <c r="F73" s="32">
        <v>38</v>
      </c>
      <c r="G73" s="23">
        <f t="shared" si="17"/>
        <v>47</v>
      </c>
      <c r="H73" s="27" t="s">
        <v>13</v>
      </c>
      <c r="I73" s="31">
        <v>8</v>
      </c>
      <c r="J73" s="31">
        <v>115</v>
      </c>
      <c r="K73" s="32">
        <v>6</v>
      </c>
      <c r="L73" s="23">
        <f t="shared" si="18"/>
        <v>129</v>
      </c>
      <c r="M73" s="27" t="s">
        <v>13</v>
      </c>
      <c r="N73" s="31">
        <v>2</v>
      </c>
      <c r="O73" s="31">
        <v>6</v>
      </c>
      <c r="P73" s="32">
        <v>33</v>
      </c>
      <c r="Q73" s="23">
        <f t="shared" si="19"/>
        <v>41</v>
      </c>
      <c r="R73" s="37" t="s">
        <v>13</v>
      </c>
    </row>
    <row r="74" spans="1:18" x14ac:dyDescent="0.25">
      <c r="A74" s="18"/>
      <c r="B74" s="19">
        <v>2014</v>
      </c>
      <c r="C74" s="101">
        <f t="shared" si="16"/>
        <v>217</v>
      </c>
      <c r="D74" s="30" t="s">
        <v>13</v>
      </c>
      <c r="E74" s="31">
        <v>9</v>
      </c>
      <c r="F74" s="32">
        <v>38</v>
      </c>
      <c r="G74" s="23">
        <f t="shared" si="17"/>
        <v>47</v>
      </c>
      <c r="H74" s="27" t="s">
        <v>13</v>
      </c>
      <c r="I74" s="31">
        <v>8</v>
      </c>
      <c r="J74" s="31">
        <v>115</v>
      </c>
      <c r="K74" s="32">
        <v>6</v>
      </c>
      <c r="L74" s="23">
        <f t="shared" si="18"/>
        <v>129</v>
      </c>
      <c r="M74" s="27" t="s">
        <v>13</v>
      </c>
      <c r="N74" s="32">
        <v>2</v>
      </c>
      <c r="O74" s="35">
        <v>6</v>
      </c>
      <c r="P74" s="32">
        <v>33</v>
      </c>
      <c r="Q74" s="23">
        <f t="shared" si="19"/>
        <v>41</v>
      </c>
      <c r="R74" s="37" t="s">
        <v>13</v>
      </c>
    </row>
    <row r="75" spans="1:18" x14ac:dyDescent="0.25">
      <c r="A75" s="18"/>
      <c r="B75" s="19">
        <v>2015</v>
      </c>
      <c r="C75" s="101">
        <f t="shared" si="16"/>
        <v>217</v>
      </c>
      <c r="D75" s="30" t="s">
        <v>13</v>
      </c>
      <c r="E75" s="31">
        <v>9</v>
      </c>
      <c r="F75" s="32">
        <v>38</v>
      </c>
      <c r="G75" s="23">
        <f t="shared" si="17"/>
        <v>47</v>
      </c>
      <c r="H75" s="27" t="s">
        <v>13</v>
      </c>
      <c r="I75" s="31">
        <v>8</v>
      </c>
      <c r="J75" s="31">
        <v>115</v>
      </c>
      <c r="K75" s="32">
        <v>6</v>
      </c>
      <c r="L75" s="23">
        <f t="shared" si="18"/>
        <v>129</v>
      </c>
      <c r="M75" s="27" t="s">
        <v>13</v>
      </c>
      <c r="N75" s="32">
        <v>2</v>
      </c>
      <c r="O75" s="35">
        <v>6</v>
      </c>
      <c r="P75" s="32">
        <v>33</v>
      </c>
      <c r="Q75" s="23">
        <f t="shared" si="19"/>
        <v>41</v>
      </c>
      <c r="R75" s="37" t="s">
        <v>13</v>
      </c>
    </row>
    <row r="76" spans="1:18" x14ac:dyDescent="0.25">
      <c r="A76" s="18"/>
      <c r="B76" s="19">
        <v>2016</v>
      </c>
      <c r="C76" s="101">
        <f t="shared" si="16"/>
        <v>431</v>
      </c>
      <c r="D76" s="30">
        <v>6</v>
      </c>
      <c r="E76" s="31">
        <v>19</v>
      </c>
      <c r="F76" s="32">
        <v>41</v>
      </c>
      <c r="G76" s="23">
        <f t="shared" si="17"/>
        <v>66</v>
      </c>
      <c r="H76" s="27" t="s">
        <v>13</v>
      </c>
      <c r="I76" s="31">
        <v>48</v>
      </c>
      <c r="J76" s="31">
        <v>220</v>
      </c>
      <c r="K76" s="32">
        <v>36</v>
      </c>
      <c r="L76" s="23">
        <f t="shared" si="18"/>
        <v>304</v>
      </c>
      <c r="M76" s="27" t="s">
        <v>13</v>
      </c>
      <c r="N76" s="32">
        <v>12</v>
      </c>
      <c r="O76" s="36">
        <v>16</v>
      </c>
      <c r="P76" s="103">
        <v>33</v>
      </c>
      <c r="Q76" s="23">
        <f t="shared" si="19"/>
        <v>61</v>
      </c>
      <c r="R76" s="37" t="s">
        <v>13</v>
      </c>
    </row>
    <row r="77" spans="1:18" x14ac:dyDescent="0.25">
      <c r="A77" s="18"/>
      <c r="B77" s="19">
        <v>2017</v>
      </c>
      <c r="C77" s="101">
        <f t="shared" si="16"/>
        <v>430</v>
      </c>
      <c r="D77" s="30">
        <v>6</v>
      </c>
      <c r="E77" s="31">
        <v>19</v>
      </c>
      <c r="F77" s="32">
        <v>41</v>
      </c>
      <c r="G77" s="23">
        <f t="shared" si="17"/>
        <v>66</v>
      </c>
      <c r="H77" s="27" t="s">
        <v>13</v>
      </c>
      <c r="I77" s="31">
        <v>48</v>
      </c>
      <c r="J77" s="31">
        <v>220</v>
      </c>
      <c r="K77" s="32">
        <v>36</v>
      </c>
      <c r="L77" s="139">
        <v>303</v>
      </c>
      <c r="M77" s="27" t="s">
        <v>13</v>
      </c>
      <c r="N77" s="32">
        <v>12</v>
      </c>
      <c r="O77" s="36">
        <v>16</v>
      </c>
      <c r="P77" s="103">
        <v>33</v>
      </c>
      <c r="Q77" s="23">
        <f t="shared" si="19"/>
        <v>61</v>
      </c>
      <c r="R77" s="37" t="s">
        <v>13</v>
      </c>
    </row>
    <row r="78" spans="1:18" x14ac:dyDescent="0.25">
      <c r="A78" s="39"/>
      <c r="B78" s="40">
        <v>2018</v>
      </c>
      <c r="C78" s="41">
        <f t="shared" si="16"/>
        <v>443</v>
      </c>
      <c r="D78" s="42" t="s">
        <v>30</v>
      </c>
      <c r="E78" s="43" t="s">
        <v>30</v>
      </c>
      <c r="F78" s="44" t="s">
        <v>30</v>
      </c>
      <c r="G78" s="45">
        <v>83</v>
      </c>
      <c r="H78" s="46" t="s">
        <v>13</v>
      </c>
      <c r="I78" s="43" t="s">
        <v>30</v>
      </c>
      <c r="J78" s="43" t="s">
        <v>30</v>
      </c>
      <c r="K78" s="44" t="s">
        <v>30</v>
      </c>
      <c r="L78" s="45">
        <v>256</v>
      </c>
      <c r="M78" s="46" t="s">
        <v>13</v>
      </c>
      <c r="N78" s="44" t="s">
        <v>30</v>
      </c>
      <c r="O78" s="102" t="s">
        <v>30</v>
      </c>
      <c r="P78" s="105" t="s">
        <v>30</v>
      </c>
      <c r="Q78" s="45">
        <v>104</v>
      </c>
      <c r="R78" s="47" t="s">
        <v>13</v>
      </c>
    </row>
    <row r="79" spans="1:18" x14ac:dyDescent="0.25">
      <c r="A79" s="6" t="s">
        <v>6</v>
      </c>
      <c r="B79" s="7">
        <v>2004</v>
      </c>
      <c r="C79" s="8">
        <f t="shared" si="16"/>
        <v>603</v>
      </c>
      <c r="D79" s="9" t="s">
        <v>13</v>
      </c>
      <c r="E79" s="10" t="s">
        <v>13</v>
      </c>
      <c r="F79" s="11" t="s">
        <v>13</v>
      </c>
      <c r="G79" s="12">
        <v>116</v>
      </c>
      <c r="H79" s="13" t="s">
        <v>13</v>
      </c>
      <c r="I79" s="10" t="s">
        <v>13</v>
      </c>
      <c r="J79" s="14" t="s">
        <v>13</v>
      </c>
      <c r="K79" s="15" t="s">
        <v>13</v>
      </c>
      <c r="L79" s="12">
        <v>316</v>
      </c>
      <c r="M79" s="16" t="s">
        <v>13</v>
      </c>
      <c r="N79" s="11" t="s">
        <v>13</v>
      </c>
      <c r="O79" s="15" t="s">
        <v>13</v>
      </c>
      <c r="P79" s="15" t="s">
        <v>13</v>
      </c>
      <c r="Q79" s="12">
        <f>1+11+159</f>
        <v>171</v>
      </c>
      <c r="R79" s="17" t="s">
        <v>13</v>
      </c>
    </row>
    <row r="80" spans="1:18" x14ac:dyDescent="0.25">
      <c r="A80" s="18"/>
      <c r="B80" s="19">
        <v>2005</v>
      </c>
      <c r="C80" s="101">
        <f t="shared" si="16"/>
        <v>570</v>
      </c>
      <c r="D80" s="20" t="s">
        <v>13</v>
      </c>
      <c r="E80" s="21" t="s">
        <v>13</v>
      </c>
      <c r="F80" s="22" t="s">
        <v>13</v>
      </c>
      <c r="G80" s="23">
        <v>89</v>
      </c>
      <c r="H80" s="24" t="s">
        <v>13</v>
      </c>
      <c r="I80" s="21" t="s">
        <v>13</v>
      </c>
      <c r="J80" s="25" t="s">
        <v>13</v>
      </c>
      <c r="K80" s="26" t="s">
        <v>13</v>
      </c>
      <c r="L80" s="23">
        <v>312</v>
      </c>
      <c r="M80" s="27" t="s">
        <v>13</v>
      </c>
      <c r="N80" s="22" t="s">
        <v>13</v>
      </c>
      <c r="O80" s="26" t="s">
        <v>13</v>
      </c>
      <c r="P80" s="26" t="s">
        <v>13</v>
      </c>
      <c r="Q80" s="23">
        <f>1+12+156</f>
        <v>169</v>
      </c>
      <c r="R80" s="28" t="s">
        <v>13</v>
      </c>
    </row>
    <row r="81" spans="1:18" x14ac:dyDescent="0.25">
      <c r="A81" s="18"/>
      <c r="B81" s="19">
        <v>2006</v>
      </c>
      <c r="C81" s="101">
        <f t="shared" si="16"/>
        <v>572</v>
      </c>
      <c r="D81" s="20" t="s">
        <v>13</v>
      </c>
      <c r="E81" s="21" t="s">
        <v>13</v>
      </c>
      <c r="F81" s="22" t="s">
        <v>13</v>
      </c>
      <c r="G81" s="23">
        <v>90</v>
      </c>
      <c r="H81" s="24" t="s">
        <v>13</v>
      </c>
      <c r="I81" s="21" t="s">
        <v>13</v>
      </c>
      <c r="J81" s="25" t="s">
        <v>13</v>
      </c>
      <c r="K81" s="26" t="s">
        <v>13</v>
      </c>
      <c r="L81" s="23">
        <v>310</v>
      </c>
      <c r="M81" s="27" t="s">
        <v>13</v>
      </c>
      <c r="N81" s="22" t="s">
        <v>13</v>
      </c>
      <c r="O81" s="26" t="s">
        <v>13</v>
      </c>
      <c r="P81" s="26" t="s">
        <v>13</v>
      </c>
      <c r="Q81" s="23">
        <f>5+167</f>
        <v>172</v>
      </c>
      <c r="R81" s="28" t="s">
        <v>13</v>
      </c>
    </row>
    <row r="82" spans="1:18" x14ac:dyDescent="0.25">
      <c r="A82" s="18"/>
      <c r="B82" s="19">
        <v>2007</v>
      </c>
      <c r="C82" s="101" t="s">
        <v>13</v>
      </c>
      <c r="D82" s="20" t="s">
        <v>13</v>
      </c>
      <c r="E82" s="21" t="s">
        <v>13</v>
      </c>
      <c r="F82" s="22" t="s">
        <v>13</v>
      </c>
      <c r="G82" s="29" t="s">
        <v>13</v>
      </c>
      <c r="H82" s="27" t="s">
        <v>13</v>
      </c>
      <c r="I82" s="21" t="s">
        <v>13</v>
      </c>
      <c r="J82" s="21" t="s">
        <v>13</v>
      </c>
      <c r="K82" s="22" t="s">
        <v>13</v>
      </c>
      <c r="L82" s="29" t="s">
        <v>13</v>
      </c>
      <c r="M82" s="27" t="s">
        <v>13</v>
      </c>
      <c r="N82" s="21" t="s">
        <v>13</v>
      </c>
      <c r="O82" s="21" t="s">
        <v>13</v>
      </c>
      <c r="P82" s="22" t="s">
        <v>13</v>
      </c>
      <c r="Q82" s="29" t="s">
        <v>13</v>
      </c>
      <c r="R82" s="28" t="s">
        <v>13</v>
      </c>
    </row>
    <row r="83" spans="1:18" x14ac:dyDescent="0.25">
      <c r="A83" s="18"/>
      <c r="B83" s="19">
        <v>2008</v>
      </c>
      <c r="C83" s="101">
        <f t="shared" si="16"/>
        <v>287</v>
      </c>
      <c r="D83" s="30" t="s">
        <v>13</v>
      </c>
      <c r="E83" s="31">
        <v>1</v>
      </c>
      <c r="F83" s="32">
        <v>90</v>
      </c>
      <c r="G83" s="33">
        <f t="shared" si="17"/>
        <v>91</v>
      </c>
      <c r="H83" s="34">
        <v>21.1</v>
      </c>
      <c r="I83" s="31" t="s">
        <v>13</v>
      </c>
      <c r="J83" s="35">
        <v>172</v>
      </c>
      <c r="K83" s="36" t="s">
        <v>13</v>
      </c>
      <c r="L83" s="33">
        <f t="shared" si="18"/>
        <v>172</v>
      </c>
      <c r="M83" s="34">
        <v>18.600000000000001</v>
      </c>
      <c r="N83" s="32" t="s">
        <v>13</v>
      </c>
      <c r="O83" s="36" t="s">
        <v>13</v>
      </c>
      <c r="P83" s="36">
        <v>24</v>
      </c>
      <c r="Q83" s="23">
        <f t="shared" si="19"/>
        <v>24</v>
      </c>
      <c r="R83" s="37">
        <v>14</v>
      </c>
    </row>
    <row r="84" spans="1:18" x14ac:dyDescent="0.25">
      <c r="A84" s="18"/>
      <c r="B84" s="19">
        <v>2009</v>
      </c>
      <c r="C84" s="101">
        <f t="shared" si="16"/>
        <v>287</v>
      </c>
      <c r="D84" s="30" t="s">
        <v>13</v>
      </c>
      <c r="E84" s="31">
        <v>1</v>
      </c>
      <c r="F84" s="32">
        <v>91</v>
      </c>
      <c r="G84" s="23">
        <f t="shared" si="17"/>
        <v>92</v>
      </c>
      <c r="H84" s="38">
        <v>22.1</v>
      </c>
      <c r="I84" s="31" t="s">
        <v>13</v>
      </c>
      <c r="J84" s="35">
        <v>181</v>
      </c>
      <c r="K84" s="36" t="s">
        <v>13</v>
      </c>
      <c r="L84" s="23">
        <f t="shared" si="18"/>
        <v>181</v>
      </c>
      <c r="M84" s="38">
        <v>18.5</v>
      </c>
      <c r="N84" s="32" t="s">
        <v>13</v>
      </c>
      <c r="O84" s="36" t="s">
        <v>13</v>
      </c>
      <c r="P84" s="36">
        <v>14</v>
      </c>
      <c r="Q84" s="23">
        <f t="shared" si="19"/>
        <v>14</v>
      </c>
      <c r="R84" s="37">
        <v>8.8000000000000007</v>
      </c>
    </row>
    <row r="85" spans="1:18" x14ac:dyDescent="0.25">
      <c r="A85" s="18"/>
      <c r="B85" s="19">
        <v>2010</v>
      </c>
      <c r="C85" s="101">
        <f t="shared" si="16"/>
        <v>449</v>
      </c>
      <c r="D85" s="30" t="s">
        <v>13</v>
      </c>
      <c r="E85" s="31" t="s">
        <v>13</v>
      </c>
      <c r="F85" s="32">
        <v>201</v>
      </c>
      <c r="G85" s="23">
        <f t="shared" si="17"/>
        <v>201</v>
      </c>
      <c r="H85" s="38">
        <v>17.8</v>
      </c>
      <c r="I85" s="31" t="s">
        <v>13</v>
      </c>
      <c r="J85" s="35">
        <v>236</v>
      </c>
      <c r="K85" s="36" t="s">
        <v>13</v>
      </c>
      <c r="L85" s="23">
        <f t="shared" si="18"/>
        <v>236</v>
      </c>
      <c r="M85" s="38">
        <v>20</v>
      </c>
      <c r="N85" s="32" t="s">
        <v>13</v>
      </c>
      <c r="O85" s="36" t="s">
        <v>13</v>
      </c>
      <c r="P85" s="36">
        <v>12</v>
      </c>
      <c r="Q85" s="23">
        <f t="shared" si="19"/>
        <v>12</v>
      </c>
      <c r="R85" s="37">
        <v>9</v>
      </c>
    </row>
    <row r="86" spans="1:18" x14ac:dyDescent="0.25">
      <c r="A86" s="18"/>
      <c r="B86" s="19">
        <v>2011</v>
      </c>
      <c r="C86" s="101">
        <f t="shared" si="16"/>
        <v>449</v>
      </c>
      <c r="D86" s="30" t="s">
        <v>13</v>
      </c>
      <c r="E86" s="31" t="s">
        <v>13</v>
      </c>
      <c r="F86" s="32">
        <v>201</v>
      </c>
      <c r="G86" s="23">
        <f t="shared" si="17"/>
        <v>201</v>
      </c>
      <c r="H86" s="38">
        <v>17.8</v>
      </c>
      <c r="I86" s="31" t="s">
        <v>13</v>
      </c>
      <c r="J86" s="35">
        <v>236</v>
      </c>
      <c r="K86" s="36" t="s">
        <v>13</v>
      </c>
      <c r="L86" s="23">
        <f t="shared" si="18"/>
        <v>236</v>
      </c>
      <c r="M86" s="38">
        <v>20</v>
      </c>
      <c r="N86" s="32" t="s">
        <v>13</v>
      </c>
      <c r="O86" s="36" t="s">
        <v>13</v>
      </c>
      <c r="P86" s="36">
        <v>12</v>
      </c>
      <c r="Q86" s="23">
        <f>SUM(P86,O86,N86)</f>
        <v>12</v>
      </c>
      <c r="R86" s="37">
        <v>9</v>
      </c>
    </row>
    <row r="87" spans="1:18" x14ac:dyDescent="0.25">
      <c r="A87" s="18"/>
      <c r="B87" s="19">
        <v>2012</v>
      </c>
      <c r="C87" s="101">
        <f t="shared" si="16"/>
        <v>548</v>
      </c>
      <c r="D87" s="20" t="s">
        <v>13</v>
      </c>
      <c r="E87" s="21" t="s">
        <v>13</v>
      </c>
      <c r="F87" s="22" t="s">
        <v>13</v>
      </c>
      <c r="G87" s="23">
        <v>111</v>
      </c>
      <c r="H87" s="27" t="s">
        <v>13</v>
      </c>
      <c r="I87" s="21" t="s">
        <v>13</v>
      </c>
      <c r="J87" s="21" t="s">
        <v>13</v>
      </c>
      <c r="K87" s="22" t="s">
        <v>13</v>
      </c>
      <c r="L87" s="23">
        <v>289</v>
      </c>
      <c r="M87" s="27" t="s">
        <v>13</v>
      </c>
      <c r="N87" s="21" t="s">
        <v>13</v>
      </c>
      <c r="O87" s="21" t="s">
        <v>13</v>
      </c>
      <c r="P87" s="22" t="s">
        <v>13</v>
      </c>
      <c r="Q87" s="23">
        <f>7+135+1+1+4</f>
        <v>148</v>
      </c>
      <c r="R87" s="28" t="s">
        <v>13</v>
      </c>
    </row>
    <row r="88" spans="1:18" x14ac:dyDescent="0.25">
      <c r="A88" s="18"/>
      <c r="B88" s="19">
        <v>2013</v>
      </c>
      <c r="C88" s="101">
        <f t="shared" si="16"/>
        <v>321</v>
      </c>
      <c r="D88" s="30">
        <v>5</v>
      </c>
      <c r="E88" s="31" t="s">
        <v>13</v>
      </c>
      <c r="F88" s="32">
        <v>99</v>
      </c>
      <c r="G88" s="23">
        <f t="shared" si="17"/>
        <v>104</v>
      </c>
      <c r="H88" s="27" t="s">
        <v>13</v>
      </c>
      <c r="I88" s="31">
        <v>5</v>
      </c>
      <c r="J88" s="31">
        <v>168</v>
      </c>
      <c r="K88" s="32">
        <v>8</v>
      </c>
      <c r="L88" s="23">
        <f t="shared" si="18"/>
        <v>181</v>
      </c>
      <c r="M88" s="27" t="s">
        <v>13</v>
      </c>
      <c r="N88" s="31">
        <v>3</v>
      </c>
      <c r="O88" s="31">
        <v>4</v>
      </c>
      <c r="P88" s="32">
        <v>29</v>
      </c>
      <c r="Q88" s="23">
        <f>SUM(P88,O88,N88)</f>
        <v>36</v>
      </c>
      <c r="R88" s="37" t="s">
        <v>13</v>
      </c>
    </row>
    <row r="89" spans="1:18" x14ac:dyDescent="0.25">
      <c r="A89" s="18"/>
      <c r="B89" s="19">
        <v>2014</v>
      </c>
      <c r="C89" s="101">
        <f t="shared" si="16"/>
        <v>321</v>
      </c>
      <c r="D89" s="30">
        <v>5</v>
      </c>
      <c r="E89" s="31" t="s">
        <v>13</v>
      </c>
      <c r="F89" s="32">
        <v>99</v>
      </c>
      <c r="G89" s="23">
        <f t="shared" si="17"/>
        <v>104</v>
      </c>
      <c r="H89" s="27" t="s">
        <v>13</v>
      </c>
      <c r="I89" s="31">
        <v>5</v>
      </c>
      <c r="J89" s="31">
        <v>168</v>
      </c>
      <c r="K89" s="32">
        <v>8</v>
      </c>
      <c r="L89" s="23">
        <f t="shared" si="18"/>
        <v>181</v>
      </c>
      <c r="M89" s="27" t="s">
        <v>13</v>
      </c>
      <c r="N89" s="32">
        <v>3</v>
      </c>
      <c r="O89" s="35">
        <v>4</v>
      </c>
      <c r="P89" s="32">
        <v>29</v>
      </c>
      <c r="Q89" s="23">
        <f>SUM(P89,O89,N89)</f>
        <v>36</v>
      </c>
      <c r="R89" s="37" t="s">
        <v>13</v>
      </c>
    </row>
    <row r="90" spans="1:18" x14ac:dyDescent="0.25">
      <c r="A90" s="18"/>
      <c r="B90" s="19">
        <v>2015</v>
      </c>
      <c r="C90" s="101">
        <f t="shared" si="16"/>
        <v>321</v>
      </c>
      <c r="D90" s="30">
        <v>5</v>
      </c>
      <c r="E90" s="31" t="s">
        <v>13</v>
      </c>
      <c r="F90" s="32">
        <v>99</v>
      </c>
      <c r="G90" s="23">
        <f t="shared" si="17"/>
        <v>104</v>
      </c>
      <c r="H90" s="27" t="s">
        <v>13</v>
      </c>
      <c r="I90" s="31">
        <v>5</v>
      </c>
      <c r="J90" s="31">
        <v>168</v>
      </c>
      <c r="K90" s="32">
        <v>8</v>
      </c>
      <c r="L90" s="23">
        <f t="shared" si="18"/>
        <v>181</v>
      </c>
      <c r="M90" s="27" t="s">
        <v>13</v>
      </c>
      <c r="N90" s="32">
        <v>3</v>
      </c>
      <c r="O90" s="35">
        <v>4</v>
      </c>
      <c r="P90" s="32">
        <v>29</v>
      </c>
      <c r="Q90" s="23">
        <f>SUM(P90,O90,N90)</f>
        <v>36</v>
      </c>
      <c r="R90" s="37" t="s">
        <v>13</v>
      </c>
    </row>
    <row r="91" spans="1:18" x14ac:dyDescent="0.25">
      <c r="A91" s="18"/>
      <c r="B91" s="19">
        <v>2016</v>
      </c>
      <c r="C91" s="101">
        <f t="shared" si="16"/>
        <v>513</v>
      </c>
      <c r="D91" s="30">
        <v>5</v>
      </c>
      <c r="E91" s="31">
        <v>18</v>
      </c>
      <c r="F91" s="32">
        <v>99</v>
      </c>
      <c r="G91" s="23">
        <f t="shared" si="17"/>
        <v>122</v>
      </c>
      <c r="H91" s="27" t="s">
        <v>13</v>
      </c>
      <c r="I91" s="31">
        <v>45</v>
      </c>
      <c r="J91" s="31">
        <v>228</v>
      </c>
      <c r="K91" s="32">
        <v>58</v>
      </c>
      <c r="L91" s="23">
        <f t="shared" si="18"/>
        <v>331</v>
      </c>
      <c r="M91" s="27" t="s">
        <v>13</v>
      </c>
      <c r="N91" s="32">
        <v>17</v>
      </c>
      <c r="O91" s="36">
        <v>14</v>
      </c>
      <c r="P91" s="103">
        <v>29</v>
      </c>
      <c r="Q91" s="23">
        <f t="shared" ref="Q91:Q92" si="20">SUM(P91,O91,N91)</f>
        <v>60</v>
      </c>
      <c r="R91" s="37" t="s">
        <v>13</v>
      </c>
    </row>
    <row r="92" spans="1:18" x14ac:dyDescent="0.25">
      <c r="A92" s="18"/>
      <c r="B92" s="19">
        <v>2017</v>
      </c>
      <c r="C92" s="101">
        <f t="shared" ref="C92:C93" si="21">SUM(G92+L92+Q92)</f>
        <v>513</v>
      </c>
      <c r="D92" s="30">
        <v>5</v>
      </c>
      <c r="E92" s="31">
        <v>18</v>
      </c>
      <c r="F92" s="32">
        <v>99</v>
      </c>
      <c r="G92" s="23">
        <f t="shared" ref="G92:G93" si="22">SUM(F92,E92,D92)</f>
        <v>122</v>
      </c>
      <c r="H92" s="27" t="s">
        <v>13</v>
      </c>
      <c r="I92" s="31">
        <v>45</v>
      </c>
      <c r="J92" s="31">
        <v>228</v>
      </c>
      <c r="K92" s="32">
        <v>58</v>
      </c>
      <c r="L92" s="23">
        <f t="shared" ref="L92:L93" si="23">SUM(K92,J92,I92)</f>
        <v>331</v>
      </c>
      <c r="M92" s="27" t="s">
        <v>13</v>
      </c>
      <c r="N92" s="32">
        <v>17</v>
      </c>
      <c r="O92" s="36">
        <v>14</v>
      </c>
      <c r="P92" s="103">
        <v>29</v>
      </c>
      <c r="Q92" s="23">
        <f t="shared" si="20"/>
        <v>60</v>
      </c>
      <c r="R92" s="37" t="s">
        <v>13</v>
      </c>
    </row>
    <row r="93" spans="1:18" x14ac:dyDescent="0.25">
      <c r="A93" s="39"/>
      <c r="B93" s="40">
        <v>2018</v>
      </c>
      <c r="C93" s="41">
        <f t="shared" si="21"/>
        <v>556</v>
      </c>
      <c r="D93" s="42" t="s">
        <v>30</v>
      </c>
      <c r="E93" s="43" t="s">
        <v>30</v>
      </c>
      <c r="F93" s="44" t="s">
        <v>30</v>
      </c>
      <c r="G93" s="45">
        <v>106</v>
      </c>
      <c r="H93" s="46" t="s">
        <v>13</v>
      </c>
      <c r="I93" s="43" t="s">
        <v>30</v>
      </c>
      <c r="J93" s="43" t="s">
        <v>30</v>
      </c>
      <c r="K93" s="44" t="s">
        <v>30</v>
      </c>
      <c r="L93" s="45">
        <v>300</v>
      </c>
      <c r="M93" s="46" t="s">
        <v>13</v>
      </c>
      <c r="N93" s="44" t="s">
        <v>30</v>
      </c>
      <c r="O93" s="102" t="s">
        <v>30</v>
      </c>
      <c r="P93" s="105" t="s">
        <v>30</v>
      </c>
      <c r="Q93" s="45">
        <v>150</v>
      </c>
      <c r="R93" s="47" t="s">
        <v>13</v>
      </c>
    </row>
    <row r="94" spans="1:18" x14ac:dyDescent="0.25">
      <c r="A94" s="6" t="s">
        <v>7</v>
      </c>
      <c r="B94" s="7">
        <v>2004</v>
      </c>
      <c r="C94" s="8">
        <f t="shared" ref="C94:C123" si="24">SUM(G94+L94+Q94)</f>
        <v>774</v>
      </c>
      <c r="D94" s="9" t="s">
        <v>13</v>
      </c>
      <c r="E94" s="10" t="s">
        <v>13</v>
      </c>
      <c r="F94" s="11" t="s">
        <v>13</v>
      </c>
      <c r="G94" s="12">
        <v>114</v>
      </c>
      <c r="H94" s="13" t="s">
        <v>13</v>
      </c>
      <c r="I94" s="10" t="s">
        <v>13</v>
      </c>
      <c r="J94" s="14" t="s">
        <v>13</v>
      </c>
      <c r="K94" s="15" t="s">
        <v>13</v>
      </c>
      <c r="L94" s="12">
        <v>446</v>
      </c>
      <c r="M94" s="16" t="s">
        <v>13</v>
      </c>
      <c r="N94" s="11" t="s">
        <v>13</v>
      </c>
      <c r="O94" s="15" t="s">
        <v>13</v>
      </c>
      <c r="P94" s="15" t="s">
        <v>13</v>
      </c>
      <c r="Q94" s="12">
        <f>213+1</f>
        <v>214</v>
      </c>
      <c r="R94" s="17" t="s">
        <v>13</v>
      </c>
    </row>
    <row r="95" spans="1:18" x14ac:dyDescent="0.25">
      <c r="A95" s="18"/>
      <c r="B95" s="19">
        <v>2005</v>
      </c>
      <c r="C95" s="101">
        <f t="shared" si="24"/>
        <v>783</v>
      </c>
      <c r="D95" s="20" t="s">
        <v>13</v>
      </c>
      <c r="E95" s="21" t="s">
        <v>13</v>
      </c>
      <c r="F95" s="22" t="s">
        <v>13</v>
      </c>
      <c r="G95" s="23">
        <v>124</v>
      </c>
      <c r="H95" s="24" t="s">
        <v>13</v>
      </c>
      <c r="I95" s="21" t="s">
        <v>13</v>
      </c>
      <c r="J95" s="25" t="s">
        <v>13</v>
      </c>
      <c r="K95" s="26" t="s">
        <v>13</v>
      </c>
      <c r="L95" s="23">
        <v>444</v>
      </c>
      <c r="M95" s="27" t="s">
        <v>13</v>
      </c>
      <c r="N95" s="22" t="s">
        <v>13</v>
      </c>
      <c r="O95" s="26" t="s">
        <v>13</v>
      </c>
      <c r="P95" s="26" t="s">
        <v>13</v>
      </c>
      <c r="Q95" s="23">
        <f>1+213+1</f>
        <v>215</v>
      </c>
      <c r="R95" s="28" t="s">
        <v>13</v>
      </c>
    </row>
    <row r="96" spans="1:18" x14ac:dyDescent="0.25">
      <c r="A96" s="18"/>
      <c r="B96" s="19">
        <v>2006</v>
      </c>
      <c r="C96" s="101">
        <f t="shared" si="24"/>
        <v>783</v>
      </c>
      <c r="D96" s="20" t="s">
        <v>13</v>
      </c>
      <c r="E96" s="21" t="s">
        <v>13</v>
      </c>
      <c r="F96" s="22" t="s">
        <v>13</v>
      </c>
      <c r="G96" s="23">
        <v>131</v>
      </c>
      <c r="H96" s="24" t="s">
        <v>13</v>
      </c>
      <c r="I96" s="21" t="s">
        <v>13</v>
      </c>
      <c r="J96" s="25" t="s">
        <v>13</v>
      </c>
      <c r="K96" s="26" t="s">
        <v>13</v>
      </c>
      <c r="L96" s="23">
        <v>439</v>
      </c>
      <c r="M96" s="27" t="s">
        <v>13</v>
      </c>
      <c r="N96" s="22" t="s">
        <v>13</v>
      </c>
      <c r="O96" s="26" t="s">
        <v>13</v>
      </c>
      <c r="P96" s="26" t="s">
        <v>13</v>
      </c>
      <c r="Q96" s="23">
        <f>2+211</f>
        <v>213</v>
      </c>
      <c r="R96" s="28" t="s">
        <v>13</v>
      </c>
    </row>
    <row r="97" spans="1:18" x14ac:dyDescent="0.25">
      <c r="A97" s="18"/>
      <c r="B97" s="19">
        <v>2007</v>
      </c>
      <c r="C97" s="101" t="s">
        <v>13</v>
      </c>
      <c r="D97" s="20" t="s">
        <v>13</v>
      </c>
      <c r="E97" s="21" t="s">
        <v>13</v>
      </c>
      <c r="F97" s="22" t="s">
        <v>13</v>
      </c>
      <c r="G97" s="29" t="s">
        <v>13</v>
      </c>
      <c r="H97" s="27" t="s">
        <v>13</v>
      </c>
      <c r="I97" s="21" t="s">
        <v>13</v>
      </c>
      <c r="J97" s="21" t="s">
        <v>13</v>
      </c>
      <c r="K97" s="22" t="s">
        <v>13</v>
      </c>
      <c r="L97" s="29" t="s">
        <v>13</v>
      </c>
      <c r="M97" s="27" t="s">
        <v>13</v>
      </c>
      <c r="N97" s="21" t="s">
        <v>13</v>
      </c>
      <c r="O97" s="21" t="s">
        <v>13</v>
      </c>
      <c r="P97" s="22" t="s">
        <v>13</v>
      </c>
      <c r="Q97" s="29" t="s">
        <v>13</v>
      </c>
      <c r="R97" s="28" t="s">
        <v>13</v>
      </c>
    </row>
    <row r="98" spans="1:18" x14ac:dyDescent="0.25">
      <c r="A98" s="18"/>
      <c r="B98" s="19">
        <v>2008</v>
      </c>
      <c r="C98" s="101">
        <f t="shared" si="24"/>
        <v>429</v>
      </c>
      <c r="D98" s="30">
        <v>2</v>
      </c>
      <c r="E98" s="31">
        <v>11</v>
      </c>
      <c r="F98" s="32">
        <v>126</v>
      </c>
      <c r="G98" s="33">
        <f t="shared" ref="G98:G123" si="25">SUM(F98,E98,D98)</f>
        <v>139</v>
      </c>
      <c r="H98" s="34">
        <v>32.200000000000003</v>
      </c>
      <c r="I98" s="31">
        <v>1</v>
      </c>
      <c r="J98" s="35">
        <v>243</v>
      </c>
      <c r="K98" s="36" t="s">
        <v>13</v>
      </c>
      <c r="L98" s="33">
        <f t="shared" ref="L98:L123" si="26">SUM(K98,J98,I98)</f>
        <v>244</v>
      </c>
      <c r="M98" s="34">
        <v>26.4</v>
      </c>
      <c r="N98" s="32" t="s">
        <v>13</v>
      </c>
      <c r="O98" s="36" t="s">
        <v>13</v>
      </c>
      <c r="P98" s="36">
        <v>46</v>
      </c>
      <c r="Q98" s="23">
        <f t="shared" ref="Q98:Q123" si="27">SUM(P98,O98,N98)</f>
        <v>46</v>
      </c>
      <c r="R98" s="37">
        <v>26.9</v>
      </c>
    </row>
    <row r="99" spans="1:18" x14ac:dyDescent="0.25">
      <c r="A99" s="18"/>
      <c r="B99" s="19">
        <v>2009</v>
      </c>
      <c r="C99" s="101">
        <f t="shared" si="24"/>
        <v>383</v>
      </c>
      <c r="D99" s="30">
        <v>4</v>
      </c>
      <c r="E99" s="31">
        <v>5</v>
      </c>
      <c r="F99" s="32">
        <v>127</v>
      </c>
      <c r="G99" s="23">
        <f t="shared" si="25"/>
        <v>136</v>
      </c>
      <c r="H99" s="38">
        <v>32.700000000000003</v>
      </c>
      <c r="I99" s="31">
        <v>1</v>
      </c>
      <c r="J99" s="35">
        <v>238</v>
      </c>
      <c r="K99" s="36">
        <v>7</v>
      </c>
      <c r="L99" s="23">
        <v>239</v>
      </c>
      <c r="M99" s="38">
        <v>24.4</v>
      </c>
      <c r="N99" s="32" t="s">
        <v>13</v>
      </c>
      <c r="O99" s="36" t="s">
        <v>13</v>
      </c>
      <c r="P99" s="36">
        <v>8</v>
      </c>
      <c r="Q99" s="23">
        <f t="shared" si="27"/>
        <v>8</v>
      </c>
      <c r="R99" s="37">
        <v>5</v>
      </c>
    </row>
    <row r="100" spans="1:18" x14ac:dyDescent="0.25">
      <c r="A100" s="18"/>
      <c r="B100" s="19">
        <v>2010</v>
      </c>
      <c r="C100" s="101">
        <f t="shared" si="24"/>
        <v>628</v>
      </c>
      <c r="D100" s="30" t="s">
        <v>13</v>
      </c>
      <c r="E100" s="31" t="s">
        <v>13</v>
      </c>
      <c r="F100" s="32">
        <v>240</v>
      </c>
      <c r="G100" s="23">
        <f t="shared" si="25"/>
        <v>240</v>
      </c>
      <c r="H100" s="38">
        <v>21.3</v>
      </c>
      <c r="I100" s="31" t="s">
        <v>13</v>
      </c>
      <c r="J100" s="35">
        <v>342</v>
      </c>
      <c r="K100" s="36" t="s">
        <v>13</v>
      </c>
      <c r="L100" s="23">
        <f t="shared" si="26"/>
        <v>342</v>
      </c>
      <c r="M100" s="38">
        <v>29</v>
      </c>
      <c r="N100" s="32" t="s">
        <v>13</v>
      </c>
      <c r="O100" s="36" t="s">
        <v>13</v>
      </c>
      <c r="P100" s="36">
        <v>46</v>
      </c>
      <c r="Q100" s="23">
        <f t="shared" si="27"/>
        <v>46</v>
      </c>
      <c r="R100" s="37">
        <v>34.299999999999997</v>
      </c>
    </row>
    <row r="101" spans="1:18" x14ac:dyDescent="0.25">
      <c r="A101" s="18"/>
      <c r="B101" s="19">
        <v>2011</v>
      </c>
      <c r="C101" s="101">
        <f t="shared" si="24"/>
        <v>628</v>
      </c>
      <c r="D101" s="30" t="s">
        <v>13</v>
      </c>
      <c r="E101" s="31" t="s">
        <v>13</v>
      </c>
      <c r="F101" s="32">
        <v>240</v>
      </c>
      <c r="G101" s="23">
        <f t="shared" si="25"/>
        <v>240</v>
      </c>
      <c r="H101" s="38">
        <v>21.3</v>
      </c>
      <c r="I101" s="31" t="s">
        <v>13</v>
      </c>
      <c r="J101" s="35">
        <v>342</v>
      </c>
      <c r="K101" s="36" t="s">
        <v>13</v>
      </c>
      <c r="L101" s="23">
        <f t="shared" si="26"/>
        <v>342</v>
      </c>
      <c r="M101" s="38">
        <v>29</v>
      </c>
      <c r="N101" s="32" t="s">
        <v>13</v>
      </c>
      <c r="O101" s="36" t="s">
        <v>13</v>
      </c>
      <c r="P101" s="36">
        <v>46</v>
      </c>
      <c r="Q101" s="23">
        <f t="shared" si="27"/>
        <v>46</v>
      </c>
      <c r="R101" s="37">
        <v>34.299999999999997</v>
      </c>
    </row>
    <row r="102" spans="1:18" x14ac:dyDescent="0.25">
      <c r="A102" s="18"/>
      <c r="B102" s="19">
        <v>2012</v>
      </c>
      <c r="C102" s="101">
        <f t="shared" si="24"/>
        <v>763</v>
      </c>
      <c r="D102" s="20" t="s">
        <v>13</v>
      </c>
      <c r="E102" s="21" t="s">
        <v>13</v>
      </c>
      <c r="F102" s="22" t="s">
        <v>13</v>
      </c>
      <c r="G102" s="23">
        <v>158</v>
      </c>
      <c r="H102" s="27" t="s">
        <v>13</v>
      </c>
      <c r="I102" s="21" t="s">
        <v>13</v>
      </c>
      <c r="J102" s="21" t="s">
        <v>13</v>
      </c>
      <c r="K102" s="22" t="s">
        <v>13</v>
      </c>
      <c r="L102" s="23">
        <v>455</v>
      </c>
      <c r="M102" s="27" t="s">
        <v>13</v>
      </c>
      <c r="N102" s="21" t="s">
        <v>13</v>
      </c>
      <c r="O102" s="21" t="s">
        <v>13</v>
      </c>
      <c r="P102" s="22" t="s">
        <v>13</v>
      </c>
      <c r="Q102" s="23">
        <f>2+141+1+6</f>
        <v>150</v>
      </c>
      <c r="R102" s="28" t="s">
        <v>13</v>
      </c>
    </row>
    <row r="103" spans="1:18" x14ac:dyDescent="0.25">
      <c r="A103" s="18"/>
      <c r="B103" s="19">
        <v>2013</v>
      </c>
      <c r="C103" s="101">
        <f t="shared" si="24"/>
        <v>465</v>
      </c>
      <c r="D103" s="30">
        <v>3</v>
      </c>
      <c r="E103" s="31">
        <v>4</v>
      </c>
      <c r="F103" s="32">
        <v>139</v>
      </c>
      <c r="G103" s="23">
        <f t="shared" si="25"/>
        <v>146</v>
      </c>
      <c r="H103" s="27" t="s">
        <v>13</v>
      </c>
      <c r="I103" s="31">
        <v>5</v>
      </c>
      <c r="J103" s="31">
        <v>258</v>
      </c>
      <c r="K103" s="32">
        <v>3</v>
      </c>
      <c r="L103" s="23">
        <f t="shared" si="26"/>
        <v>266</v>
      </c>
      <c r="M103" s="27" t="s">
        <v>13</v>
      </c>
      <c r="N103" s="31">
        <v>3</v>
      </c>
      <c r="O103" s="31">
        <v>9</v>
      </c>
      <c r="P103" s="32">
        <v>41</v>
      </c>
      <c r="Q103" s="23">
        <f t="shared" si="27"/>
        <v>53</v>
      </c>
      <c r="R103" s="37" t="s">
        <v>13</v>
      </c>
    </row>
    <row r="104" spans="1:18" x14ac:dyDescent="0.25">
      <c r="A104" s="18"/>
      <c r="B104" s="19">
        <v>2014</v>
      </c>
      <c r="C104" s="101">
        <f t="shared" si="24"/>
        <v>465</v>
      </c>
      <c r="D104" s="30">
        <v>3</v>
      </c>
      <c r="E104" s="31">
        <v>4</v>
      </c>
      <c r="F104" s="32">
        <v>139</v>
      </c>
      <c r="G104" s="23">
        <f t="shared" si="25"/>
        <v>146</v>
      </c>
      <c r="H104" s="27" t="s">
        <v>13</v>
      </c>
      <c r="I104" s="31">
        <v>5</v>
      </c>
      <c r="J104" s="31">
        <v>258</v>
      </c>
      <c r="K104" s="32">
        <v>3</v>
      </c>
      <c r="L104" s="23">
        <f t="shared" si="26"/>
        <v>266</v>
      </c>
      <c r="M104" s="27" t="s">
        <v>13</v>
      </c>
      <c r="N104" s="32">
        <v>3</v>
      </c>
      <c r="O104" s="35">
        <v>9</v>
      </c>
      <c r="P104" s="32">
        <v>41</v>
      </c>
      <c r="Q104" s="23">
        <f t="shared" si="27"/>
        <v>53</v>
      </c>
      <c r="R104" s="37" t="s">
        <v>13</v>
      </c>
    </row>
    <row r="105" spans="1:18" x14ac:dyDescent="0.25">
      <c r="A105" s="18"/>
      <c r="B105" s="19">
        <v>2015</v>
      </c>
      <c r="C105" s="101">
        <f t="shared" si="24"/>
        <v>465</v>
      </c>
      <c r="D105" s="30">
        <v>3</v>
      </c>
      <c r="E105" s="31">
        <v>4</v>
      </c>
      <c r="F105" s="32">
        <v>139</v>
      </c>
      <c r="G105" s="23">
        <f t="shared" si="25"/>
        <v>146</v>
      </c>
      <c r="H105" s="27" t="s">
        <v>13</v>
      </c>
      <c r="I105" s="31">
        <v>5</v>
      </c>
      <c r="J105" s="31">
        <v>258</v>
      </c>
      <c r="K105" s="32">
        <v>3</v>
      </c>
      <c r="L105" s="23">
        <f t="shared" si="26"/>
        <v>266</v>
      </c>
      <c r="M105" s="27" t="s">
        <v>13</v>
      </c>
      <c r="N105" s="32">
        <v>3</v>
      </c>
      <c r="O105" s="35">
        <v>9</v>
      </c>
      <c r="P105" s="32">
        <v>41</v>
      </c>
      <c r="Q105" s="23">
        <f t="shared" si="27"/>
        <v>53</v>
      </c>
      <c r="R105" s="37" t="s">
        <v>13</v>
      </c>
    </row>
    <row r="106" spans="1:18" x14ac:dyDescent="0.25">
      <c r="A106" s="18"/>
      <c r="B106" s="19">
        <v>2016</v>
      </c>
      <c r="C106" s="101">
        <f t="shared" si="24"/>
        <v>579</v>
      </c>
      <c r="D106" s="30">
        <v>9</v>
      </c>
      <c r="E106" s="31">
        <v>18</v>
      </c>
      <c r="F106" s="32">
        <v>137</v>
      </c>
      <c r="G106" s="23">
        <f t="shared" si="25"/>
        <v>164</v>
      </c>
      <c r="H106" s="27" t="s">
        <v>13</v>
      </c>
      <c r="I106" s="31">
        <v>45</v>
      </c>
      <c r="J106" s="31">
        <v>258</v>
      </c>
      <c r="K106" s="32">
        <v>33</v>
      </c>
      <c r="L106" s="23">
        <f t="shared" si="26"/>
        <v>336</v>
      </c>
      <c r="M106" s="27" t="s">
        <v>13</v>
      </c>
      <c r="N106" s="32">
        <v>19</v>
      </c>
      <c r="O106" s="36">
        <v>19</v>
      </c>
      <c r="P106" s="103">
        <v>41</v>
      </c>
      <c r="Q106" s="23">
        <f t="shared" si="27"/>
        <v>79</v>
      </c>
      <c r="R106" s="37" t="s">
        <v>13</v>
      </c>
    </row>
    <row r="107" spans="1:18" x14ac:dyDescent="0.25">
      <c r="A107" s="18"/>
      <c r="B107" s="19">
        <v>2017</v>
      </c>
      <c r="C107" s="101">
        <f t="shared" si="24"/>
        <v>579</v>
      </c>
      <c r="D107" s="30">
        <v>9</v>
      </c>
      <c r="E107" s="31">
        <v>18</v>
      </c>
      <c r="F107" s="32">
        <v>137</v>
      </c>
      <c r="G107" s="23">
        <f t="shared" si="25"/>
        <v>164</v>
      </c>
      <c r="H107" s="27" t="s">
        <v>13</v>
      </c>
      <c r="I107" s="31">
        <v>45</v>
      </c>
      <c r="J107" s="31">
        <v>258</v>
      </c>
      <c r="K107" s="32">
        <v>33</v>
      </c>
      <c r="L107" s="23">
        <f t="shared" si="26"/>
        <v>336</v>
      </c>
      <c r="M107" s="27" t="s">
        <v>13</v>
      </c>
      <c r="N107" s="32">
        <v>19</v>
      </c>
      <c r="O107" s="36">
        <v>19</v>
      </c>
      <c r="P107" s="103">
        <v>41</v>
      </c>
      <c r="Q107" s="23">
        <f t="shared" si="27"/>
        <v>79</v>
      </c>
      <c r="R107" s="37" t="s">
        <v>13</v>
      </c>
    </row>
    <row r="108" spans="1:18" x14ac:dyDescent="0.25">
      <c r="A108" s="39"/>
      <c r="B108" s="40">
        <v>2018</v>
      </c>
      <c r="C108" s="101">
        <f t="shared" si="24"/>
        <v>722</v>
      </c>
      <c r="D108" s="42" t="s">
        <v>30</v>
      </c>
      <c r="E108" s="43" t="s">
        <v>30</v>
      </c>
      <c r="F108" s="44" t="s">
        <v>30</v>
      </c>
      <c r="G108" s="23">
        <v>168</v>
      </c>
      <c r="H108" s="46" t="s">
        <v>13</v>
      </c>
      <c r="I108" s="43" t="s">
        <v>30</v>
      </c>
      <c r="J108" s="43" t="s">
        <v>30</v>
      </c>
      <c r="K108" s="44" t="s">
        <v>30</v>
      </c>
      <c r="L108" s="23">
        <v>422</v>
      </c>
      <c r="M108" s="46" t="s">
        <v>13</v>
      </c>
      <c r="N108" s="44" t="s">
        <v>30</v>
      </c>
      <c r="O108" s="102" t="s">
        <v>30</v>
      </c>
      <c r="P108" s="105" t="s">
        <v>30</v>
      </c>
      <c r="Q108" s="23">
        <v>132</v>
      </c>
      <c r="R108" s="47" t="s">
        <v>13</v>
      </c>
    </row>
    <row r="109" spans="1:18" x14ac:dyDescent="0.25">
      <c r="A109" s="106" t="s">
        <v>8</v>
      </c>
      <c r="B109" s="107">
        <v>2004</v>
      </c>
      <c r="C109" s="108">
        <f t="shared" si="24"/>
        <v>117</v>
      </c>
      <c r="D109" s="109" t="s">
        <v>13</v>
      </c>
      <c r="E109" s="110" t="s">
        <v>13</v>
      </c>
      <c r="F109" s="111" t="s">
        <v>13</v>
      </c>
      <c r="G109" s="112">
        <v>12</v>
      </c>
      <c r="H109" s="113" t="s">
        <v>13</v>
      </c>
      <c r="I109" s="110" t="s">
        <v>13</v>
      </c>
      <c r="J109" s="114" t="s">
        <v>13</v>
      </c>
      <c r="K109" s="115" t="s">
        <v>13</v>
      </c>
      <c r="L109" s="112">
        <v>76</v>
      </c>
      <c r="M109" s="116" t="s">
        <v>13</v>
      </c>
      <c r="N109" s="111" t="s">
        <v>13</v>
      </c>
      <c r="O109" s="115" t="s">
        <v>13</v>
      </c>
      <c r="P109" s="115" t="s">
        <v>13</v>
      </c>
      <c r="Q109" s="112">
        <v>29</v>
      </c>
      <c r="R109" s="117" t="s">
        <v>13</v>
      </c>
    </row>
    <row r="110" spans="1:18" x14ac:dyDescent="0.25">
      <c r="A110" s="18"/>
      <c r="B110" s="19">
        <v>2005</v>
      </c>
      <c r="C110" s="101">
        <f t="shared" si="24"/>
        <v>118</v>
      </c>
      <c r="D110" s="20" t="s">
        <v>13</v>
      </c>
      <c r="E110" s="21" t="s">
        <v>13</v>
      </c>
      <c r="F110" s="22" t="s">
        <v>13</v>
      </c>
      <c r="G110" s="23">
        <v>14</v>
      </c>
      <c r="H110" s="24" t="s">
        <v>13</v>
      </c>
      <c r="I110" s="21" t="s">
        <v>13</v>
      </c>
      <c r="J110" s="25" t="s">
        <v>13</v>
      </c>
      <c r="K110" s="26" t="s">
        <v>13</v>
      </c>
      <c r="L110" s="23">
        <v>75</v>
      </c>
      <c r="M110" s="27" t="s">
        <v>13</v>
      </c>
      <c r="N110" s="22" t="s">
        <v>13</v>
      </c>
      <c r="O110" s="26" t="s">
        <v>13</v>
      </c>
      <c r="P110" s="26" t="s">
        <v>13</v>
      </c>
      <c r="Q110" s="23">
        <f>2+27</f>
        <v>29</v>
      </c>
      <c r="R110" s="28" t="s">
        <v>13</v>
      </c>
    </row>
    <row r="111" spans="1:18" x14ac:dyDescent="0.25">
      <c r="A111" s="18"/>
      <c r="B111" s="19">
        <v>2006</v>
      </c>
      <c r="C111" s="101">
        <f t="shared" si="24"/>
        <v>125</v>
      </c>
      <c r="D111" s="20" t="s">
        <v>13</v>
      </c>
      <c r="E111" s="21" t="s">
        <v>13</v>
      </c>
      <c r="F111" s="22" t="s">
        <v>13</v>
      </c>
      <c r="G111" s="23">
        <v>21</v>
      </c>
      <c r="H111" s="24" t="s">
        <v>13</v>
      </c>
      <c r="I111" s="21" t="s">
        <v>13</v>
      </c>
      <c r="J111" s="25" t="s">
        <v>13</v>
      </c>
      <c r="K111" s="26" t="s">
        <v>13</v>
      </c>
      <c r="L111" s="23">
        <v>75</v>
      </c>
      <c r="M111" s="27" t="s">
        <v>13</v>
      </c>
      <c r="N111" s="22" t="s">
        <v>13</v>
      </c>
      <c r="O111" s="26" t="s">
        <v>13</v>
      </c>
      <c r="P111" s="26" t="s">
        <v>13</v>
      </c>
      <c r="Q111" s="23">
        <v>29</v>
      </c>
      <c r="R111" s="28" t="s">
        <v>13</v>
      </c>
    </row>
    <row r="112" spans="1:18" x14ac:dyDescent="0.25">
      <c r="A112" s="18"/>
      <c r="B112" s="19">
        <v>2007</v>
      </c>
      <c r="C112" s="101" t="s">
        <v>13</v>
      </c>
      <c r="D112" s="20" t="s">
        <v>13</v>
      </c>
      <c r="E112" s="21" t="s">
        <v>13</v>
      </c>
      <c r="F112" s="22" t="s">
        <v>13</v>
      </c>
      <c r="G112" s="29" t="s">
        <v>13</v>
      </c>
      <c r="H112" s="27" t="s">
        <v>13</v>
      </c>
      <c r="I112" s="21" t="s">
        <v>13</v>
      </c>
      <c r="J112" s="21" t="s">
        <v>13</v>
      </c>
      <c r="K112" s="22" t="s">
        <v>13</v>
      </c>
      <c r="L112" s="29" t="s">
        <v>13</v>
      </c>
      <c r="M112" s="27" t="s">
        <v>13</v>
      </c>
      <c r="N112" s="21" t="s">
        <v>13</v>
      </c>
      <c r="O112" s="21" t="s">
        <v>13</v>
      </c>
      <c r="P112" s="22" t="s">
        <v>13</v>
      </c>
      <c r="Q112" s="29" t="s">
        <v>13</v>
      </c>
      <c r="R112" s="28" t="s">
        <v>13</v>
      </c>
    </row>
    <row r="113" spans="1:18" x14ac:dyDescent="0.25">
      <c r="A113" s="18"/>
      <c r="B113" s="19">
        <v>2008</v>
      </c>
      <c r="C113" s="101">
        <f t="shared" si="24"/>
        <v>89</v>
      </c>
      <c r="D113" s="30">
        <v>2</v>
      </c>
      <c r="E113" s="31" t="s">
        <v>13</v>
      </c>
      <c r="F113" s="32">
        <v>14</v>
      </c>
      <c r="G113" s="33">
        <f t="shared" si="25"/>
        <v>16</v>
      </c>
      <c r="H113" s="34">
        <v>3.7</v>
      </c>
      <c r="I113" s="31" t="s">
        <v>13</v>
      </c>
      <c r="J113" s="35">
        <v>58</v>
      </c>
      <c r="K113" s="36" t="s">
        <v>13</v>
      </c>
      <c r="L113" s="33">
        <f t="shared" si="26"/>
        <v>58</v>
      </c>
      <c r="M113" s="34">
        <v>6.3</v>
      </c>
      <c r="N113" s="32" t="s">
        <v>13</v>
      </c>
      <c r="O113" s="36" t="s">
        <v>13</v>
      </c>
      <c r="P113" s="36">
        <v>15</v>
      </c>
      <c r="Q113" s="23">
        <f t="shared" si="27"/>
        <v>15</v>
      </c>
      <c r="R113" s="37">
        <v>8.8000000000000007</v>
      </c>
    </row>
    <row r="114" spans="1:18" x14ac:dyDescent="0.25">
      <c r="A114" s="18"/>
      <c r="B114" s="19">
        <v>2009</v>
      </c>
      <c r="C114" s="101">
        <f t="shared" si="24"/>
        <v>79</v>
      </c>
      <c r="D114" s="30">
        <v>2</v>
      </c>
      <c r="E114" s="31" t="s">
        <v>13</v>
      </c>
      <c r="F114" s="32">
        <v>14</v>
      </c>
      <c r="G114" s="23">
        <f t="shared" si="25"/>
        <v>16</v>
      </c>
      <c r="H114" s="38">
        <v>3.8</v>
      </c>
      <c r="I114" s="31" t="s">
        <v>13</v>
      </c>
      <c r="J114" s="35">
        <v>59</v>
      </c>
      <c r="K114" s="36" t="s">
        <v>13</v>
      </c>
      <c r="L114" s="23">
        <f t="shared" si="26"/>
        <v>59</v>
      </c>
      <c r="M114" s="38">
        <v>6</v>
      </c>
      <c r="N114" s="32" t="s">
        <v>13</v>
      </c>
      <c r="O114" s="36" t="s">
        <v>13</v>
      </c>
      <c r="P114" s="36">
        <v>4</v>
      </c>
      <c r="Q114" s="23">
        <f t="shared" si="27"/>
        <v>4</v>
      </c>
      <c r="R114" s="37">
        <v>2.5</v>
      </c>
    </row>
    <row r="115" spans="1:18" x14ac:dyDescent="0.25">
      <c r="A115" s="18"/>
      <c r="B115" s="19">
        <v>2010</v>
      </c>
      <c r="C115" s="101">
        <f t="shared" si="24"/>
        <v>126</v>
      </c>
      <c r="D115" s="30" t="s">
        <v>13</v>
      </c>
      <c r="E115" s="31" t="s">
        <v>13</v>
      </c>
      <c r="F115" s="32">
        <v>57</v>
      </c>
      <c r="G115" s="23">
        <f t="shared" si="25"/>
        <v>57</v>
      </c>
      <c r="H115" s="38">
        <v>5.0999999999999996</v>
      </c>
      <c r="I115" s="31" t="s">
        <v>13</v>
      </c>
      <c r="J115" s="35">
        <v>52</v>
      </c>
      <c r="K115" s="36" t="s">
        <v>13</v>
      </c>
      <c r="L115" s="23">
        <f t="shared" si="26"/>
        <v>52</v>
      </c>
      <c r="M115" s="38">
        <v>4.4000000000000004</v>
      </c>
      <c r="N115" s="32" t="s">
        <v>13</v>
      </c>
      <c r="O115" s="36" t="s">
        <v>13</v>
      </c>
      <c r="P115" s="36">
        <v>17</v>
      </c>
      <c r="Q115" s="23">
        <f t="shared" si="27"/>
        <v>17</v>
      </c>
      <c r="R115" s="37">
        <v>12.7</v>
      </c>
    </row>
    <row r="116" spans="1:18" x14ac:dyDescent="0.25">
      <c r="A116" s="18"/>
      <c r="B116" s="19">
        <v>2011</v>
      </c>
      <c r="C116" s="101">
        <f t="shared" si="24"/>
        <v>126</v>
      </c>
      <c r="D116" s="30" t="s">
        <v>13</v>
      </c>
      <c r="E116" s="31" t="s">
        <v>13</v>
      </c>
      <c r="F116" s="32">
        <v>57</v>
      </c>
      <c r="G116" s="23">
        <f t="shared" si="25"/>
        <v>57</v>
      </c>
      <c r="H116" s="38">
        <v>5.0999999999999996</v>
      </c>
      <c r="I116" s="31" t="s">
        <v>13</v>
      </c>
      <c r="J116" s="35">
        <v>52</v>
      </c>
      <c r="K116" s="36" t="s">
        <v>13</v>
      </c>
      <c r="L116" s="23">
        <f t="shared" si="26"/>
        <v>52</v>
      </c>
      <c r="M116" s="38">
        <v>4.4000000000000004</v>
      </c>
      <c r="N116" s="32" t="s">
        <v>13</v>
      </c>
      <c r="O116" s="36" t="s">
        <v>13</v>
      </c>
      <c r="P116" s="36">
        <v>17</v>
      </c>
      <c r="Q116" s="23">
        <f t="shared" si="27"/>
        <v>17</v>
      </c>
      <c r="R116" s="37">
        <v>12.7</v>
      </c>
    </row>
    <row r="117" spans="1:18" x14ac:dyDescent="0.25">
      <c r="A117" s="18"/>
      <c r="B117" s="19">
        <v>2012</v>
      </c>
      <c r="C117" s="101">
        <f t="shared" si="24"/>
        <v>126</v>
      </c>
      <c r="D117" s="20" t="s">
        <v>13</v>
      </c>
      <c r="E117" s="21" t="s">
        <v>13</v>
      </c>
      <c r="F117" s="22" t="s">
        <v>13</v>
      </c>
      <c r="G117" s="23">
        <v>24</v>
      </c>
      <c r="H117" s="27" t="s">
        <v>13</v>
      </c>
      <c r="I117" s="21" t="s">
        <v>13</v>
      </c>
      <c r="J117" s="21" t="s">
        <v>13</v>
      </c>
      <c r="K117" s="22" t="s">
        <v>13</v>
      </c>
      <c r="L117" s="23">
        <v>75</v>
      </c>
      <c r="M117" s="27" t="s">
        <v>13</v>
      </c>
      <c r="N117" s="21" t="s">
        <v>13</v>
      </c>
      <c r="O117" s="21" t="s">
        <v>13</v>
      </c>
      <c r="P117" s="22" t="s">
        <v>13</v>
      </c>
      <c r="Q117" s="23">
        <v>27</v>
      </c>
      <c r="R117" s="28" t="s">
        <v>13</v>
      </c>
    </row>
    <row r="118" spans="1:18" x14ac:dyDescent="0.25">
      <c r="A118" s="18"/>
      <c r="B118" s="19">
        <v>2013</v>
      </c>
      <c r="C118" s="101">
        <f t="shared" si="24"/>
        <v>112</v>
      </c>
      <c r="D118" s="30">
        <v>4</v>
      </c>
      <c r="E118" s="31">
        <v>4</v>
      </c>
      <c r="F118" s="32">
        <v>23</v>
      </c>
      <c r="G118" s="23">
        <f t="shared" si="25"/>
        <v>31</v>
      </c>
      <c r="H118" s="27" t="s">
        <v>13</v>
      </c>
      <c r="I118" s="31">
        <v>2</v>
      </c>
      <c r="J118" s="31">
        <v>47</v>
      </c>
      <c r="K118" s="32">
        <v>2</v>
      </c>
      <c r="L118" s="23">
        <f t="shared" si="26"/>
        <v>51</v>
      </c>
      <c r="M118" s="27" t="s">
        <v>13</v>
      </c>
      <c r="N118" s="31">
        <v>2</v>
      </c>
      <c r="O118" s="31">
        <v>7</v>
      </c>
      <c r="P118" s="32">
        <v>21</v>
      </c>
      <c r="Q118" s="23">
        <f t="shared" si="27"/>
        <v>30</v>
      </c>
      <c r="R118" s="37" t="s">
        <v>13</v>
      </c>
    </row>
    <row r="119" spans="1:18" x14ac:dyDescent="0.25">
      <c r="A119" s="18"/>
      <c r="B119" s="19">
        <v>2014</v>
      </c>
      <c r="C119" s="101">
        <f t="shared" si="24"/>
        <v>112</v>
      </c>
      <c r="D119" s="30">
        <v>4</v>
      </c>
      <c r="E119" s="31">
        <v>4</v>
      </c>
      <c r="F119" s="32">
        <v>23</v>
      </c>
      <c r="G119" s="23">
        <f t="shared" si="25"/>
        <v>31</v>
      </c>
      <c r="H119" s="27" t="s">
        <v>13</v>
      </c>
      <c r="I119" s="31">
        <v>2</v>
      </c>
      <c r="J119" s="31">
        <v>47</v>
      </c>
      <c r="K119" s="32">
        <v>2</v>
      </c>
      <c r="L119" s="23">
        <f t="shared" si="26"/>
        <v>51</v>
      </c>
      <c r="M119" s="27" t="s">
        <v>13</v>
      </c>
      <c r="N119" s="32">
        <v>2</v>
      </c>
      <c r="O119" s="35">
        <v>7</v>
      </c>
      <c r="P119" s="32">
        <v>21</v>
      </c>
      <c r="Q119" s="23">
        <f t="shared" si="27"/>
        <v>30</v>
      </c>
      <c r="R119" s="37" t="s">
        <v>13</v>
      </c>
    </row>
    <row r="120" spans="1:18" x14ac:dyDescent="0.25">
      <c r="A120" s="18"/>
      <c r="B120" s="19">
        <v>2015</v>
      </c>
      <c r="C120" s="101">
        <f t="shared" si="24"/>
        <v>112</v>
      </c>
      <c r="D120" s="30">
        <v>4</v>
      </c>
      <c r="E120" s="31">
        <v>4</v>
      </c>
      <c r="F120" s="32">
        <v>23</v>
      </c>
      <c r="G120" s="23">
        <f t="shared" si="25"/>
        <v>31</v>
      </c>
      <c r="H120" s="27" t="s">
        <v>13</v>
      </c>
      <c r="I120" s="31">
        <v>2</v>
      </c>
      <c r="J120" s="31">
        <v>47</v>
      </c>
      <c r="K120" s="32">
        <v>2</v>
      </c>
      <c r="L120" s="23">
        <f t="shared" si="26"/>
        <v>51</v>
      </c>
      <c r="M120" s="27" t="s">
        <v>13</v>
      </c>
      <c r="N120" s="32">
        <v>2</v>
      </c>
      <c r="O120" s="35">
        <v>7</v>
      </c>
      <c r="P120" s="32">
        <v>21</v>
      </c>
      <c r="Q120" s="23">
        <f t="shared" si="27"/>
        <v>30</v>
      </c>
      <c r="R120" s="37" t="s">
        <v>13</v>
      </c>
    </row>
    <row r="121" spans="1:18" x14ac:dyDescent="0.25">
      <c r="A121" s="18"/>
      <c r="B121" s="19">
        <v>2016</v>
      </c>
      <c r="C121" s="101">
        <f t="shared" si="24"/>
        <v>328</v>
      </c>
      <c r="D121" s="30">
        <v>4</v>
      </c>
      <c r="E121" s="31">
        <v>24</v>
      </c>
      <c r="F121" s="32">
        <v>23</v>
      </c>
      <c r="G121" s="23">
        <f t="shared" si="25"/>
        <v>51</v>
      </c>
      <c r="H121" s="27" t="s">
        <v>13</v>
      </c>
      <c r="I121" s="31">
        <v>42</v>
      </c>
      <c r="J121" s="31">
        <v>147</v>
      </c>
      <c r="K121" s="32">
        <v>32</v>
      </c>
      <c r="L121" s="23">
        <f t="shared" si="26"/>
        <v>221</v>
      </c>
      <c r="M121" s="27" t="s">
        <v>13</v>
      </c>
      <c r="N121" s="32">
        <v>18</v>
      </c>
      <c r="O121" s="36">
        <v>17</v>
      </c>
      <c r="P121" s="103">
        <v>21</v>
      </c>
      <c r="Q121" s="23">
        <f t="shared" si="27"/>
        <v>56</v>
      </c>
      <c r="R121" s="37" t="s">
        <v>13</v>
      </c>
    </row>
    <row r="122" spans="1:18" x14ac:dyDescent="0.25">
      <c r="A122" s="18"/>
      <c r="B122" s="19">
        <v>2017</v>
      </c>
      <c r="C122" s="101">
        <f t="shared" si="24"/>
        <v>328</v>
      </c>
      <c r="D122" s="30">
        <v>4</v>
      </c>
      <c r="E122" s="31">
        <v>24</v>
      </c>
      <c r="F122" s="32">
        <v>23</v>
      </c>
      <c r="G122" s="23">
        <f t="shared" si="25"/>
        <v>51</v>
      </c>
      <c r="H122" s="27" t="s">
        <v>13</v>
      </c>
      <c r="I122" s="31">
        <v>42</v>
      </c>
      <c r="J122" s="31">
        <v>147</v>
      </c>
      <c r="K122" s="32">
        <v>32</v>
      </c>
      <c r="L122" s="23">
        <f t="shared" si="26"/>
        <v>221</v>
      </c>
      <c r="M122" s="27" t="s">
        <v>13</v>
      </c>
      <c r="N122" s="32">
        <v>18</v>
      </c>
      <c r="O122" s="36">
        <v>17</v>
      </c>
      <c r="P122" s="103">
        <v>21</v>
      </c>
      <c r="Q122" s="23">
        <f t="shared" si="27"/>
        <v>56</v>
      </c>
      <c r="R122" s="37" t="s">
        <v>13</v>
      </c>
    </row>
    <row r="123" spans="1:18" ht="15.75" thickBot="1" x14ac:dyDescent="0.3">
      <c r="A123" s="48"/>
      <c r="B123" s="49">
        <v>2018</v>
      </c>
      <c r="C123" s="50">
        <f t="shared" si="24"/>
        <v>155</v>
      </c>
      <c r="D123" s="118" t="s">
        <v>30</v>
      </c>
      <c r="E123" s="119" t="s">
        <v>30</v>
      </c>
      <c r="F123" s="51" t="s">
        <v>30</v>
      </c>
      <c r="G123" s="52">
        <v>32</v>
      </c>
      <c r="H123" s="120" t="s">
        <v>13</v>
      </c>
      <c r="I123" s="119" t="s">
        <v>30</v>
      </c>
      <c r="J123" s="119" t="s">
        <v>30</v>
      </c>
      <c r="K123" s="51" t="s">
        <v>30</v>
      </c>
      <c r="L123" s="52">
        <v>88</v>
      </c>
      <c r="M123" s="120" t="s">
        <v>13</v>
      </c>
      <c r="N123" s="51" t="s">
        <v>30</v>
      </c>
      <c r="O123" s="121" t="s">
        <v>30</v>
      </c>
      <c r="P123" s="104" t="s">
        <v>30</v>
      </c>
      <c r="Q123" s="52">
        <v>35</v>
      </c>
      <c r="R123" s="122" t="s">
        <v>13</v>
      </c>
    </row>
    <row r="124" spans="1:18" x14ac:dyDescent="0.25">
      <c r="B124" s="86"/>
    </row>
    <row r="125" spans="1:18" x14ac:dyDescent="0.25">
      <c r="A125" s="87" t="s">
        <v>29</v>
      </c>
    </row>
    <row r="127" spans="1:18" x14ac:dyDescent="0.25">
      <c r="A127" s="88" t="s">
        <v>12</v>
      </c>
      <c r="B127" s="1"/>
      <c r="C127" s="1"/>
      <c r="D127" s="2"/>
      <c r="E127" s="2"/>
      <c r="F127" s="2"/>
      <c r="G127" s="2"/>
      <c r="H127" s="2"/>
    </row>
  </sheetData>
  <mergeCells count="12">
    <mergeCell ref="A2:A3"/>
    <mergeCell ref="B2:B3"/>
    <mergeCell ref="M2:M3"/>
    <mergeCell ref="Q2:Q3"/>
    <mergeCell ref="C2:C3"/>
    <mergeCell ref="R2:R3"/>
    <mergeCell ref="D2:F2"/>
    <mergeCell ref="H2:H3"/>
    <mergeCell ref="G2:G3"/>
    <mergeCell ref="I2:K2"/>
    <mergeCell ref="L2:L3"/>
    <mergeCell ref="N2:P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Teuta Dervishi</dc:creator>
  <cp:lastModifiedBy>Kaltrina Bunjaku</cp:lastModifiedBy>
  <dcterms:created xsi:type="dcterms:W3CDTF">2014-06-24T11:28:54Z</dcterms:created>
  <dcterms:modified xsi:type="dcterms:W3CDTF">2020-03-03T09:44:59Z</dcterms:modified>
</cp:coreProperties>
</file>